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0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AEA41759-9CE4-4781-9046-199A697A2678}" xr6:coauthVersionLast="47" xr6:coauthVersionMax="47" xr10:uidLastSave="{00000000-0000-0000-0000-000000000000}"/>
  <bookViews>
    <workbookView xWindow="-120" yWindow="-120" windowWidth="20730" windowHeight="11040" tabRatio="767" activeTab="4" xr2:uid="{8F992A14-4DBB-41A8-B27C-DD92D5EFC16F}"/>
  </bookViews>
  <sheets>
    <sheet name="Basics 1" sheetId="1" r:id="rId1"/>
    <sheet name="Basics 2" sheetId="6" r:id="rId2"/>
    <sheet name="Basics 3" sheetId="8" r:id="rId3"/>
    <sheet name="Calculations" sheetId="2" r:id="rId4"/>
    <sheet name="Formatting" sheetId="5" r:id="rId5"/>
    <sheet name="Text 1" sheetId="3" r:id="rId6"/>
    <sheet name="Text 2" sheetId="13" r:id="rId7"/>
    <sheet name="Logic" sheetId="4" r:id="rId8"/>
    <sheet name="Lookup" sheetId="7" r:id="rId9"/>
    <sheet name="Reporting" sheetId="9" r:id="rId10"/>
  </sheets>
  <definedNames>
    <definedName name="_xlnm._FilterDatabase" localSheetId="0" hidden="1">'Basics 1'!$J$1:$L$57</definedName>
    <definedName name="_xlnm._FilterDatabase" localSheetId="1" hidden="1">'Basics 2'!$F$3:$K$3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H23" i="3"/>
  <c r="H24" i="3"/>
  <c r="H21" i="3"/>
  <c r="J8" i="9"/>
  <c r="J7" i="9"/>
  <c r="J6" i="9"/>
  <c r="J5" i="9"/>
  <c r="J4" i="9"/>
  <c r="J8" i="8"/>
  <c r="J7" i="8"/>
  <c r="J6" i="8"/>
  <c r="J5" i="8"/>
  <c r="J4" i="8"/>
  <c r="L13" i="7"/>
  <c r="L12" i="7"/>
  <c r="I8" i="7"/>
  <c r="L5" i="7" s="1"/>
  <c r="I7" i="7"/>
  <c r="I6" i="7"/>
  <c r="I5" i="7"/>
  <c r="L4" i="7" s="1"/>
  <c r="I4" i="7"/>
  <c r="K8" i="6"/>
  <c r="K7" i="6"/>
  <c r="K6" i="6"/>
  <c r="K5" i="6"/>
  <c r="K4" i="6"/>
  <c r="K6" i="5"/>
  <c r="K7" i="5"/>
  <c r="K8" i="5"/>
  <c r="K9" i="5"/>
  <c r="K5" i="5"/>
  <c r="G17" i="4"/>
  <c r="G18" i="4"/>
  <c r="G19" i="4"/>
  <c r="G16" i="4"/>
  <c r="H11" i="4"/>
  <c r="H12" i="4"/>
  <c r="H13" i="4"/>
  <c r="H10" i="4"/>
  <c r="H5" i="4"/>
  <c r="I5" i="4" s="1"/>
  <c r="H6" i="4"/>
  <c r="I6" i="4" s="1"/>
  <c r="H7" i="4"/>
  <c r="I7" i="4" s="1"/>
  <c r="H4" i="4"/>
  <c r="I4" i="4" s="1"/>
  <c r="F33" i="3"/>
  <c r="F34" i="3"/>
  <c r="F32" i="3"/>
  <c r="F28" i="3"/>
  <c r="F29" i="3"/>
  <c r="F27" i="3"/>
  <c r="H18" i="3"/>
  <c r="G18" i="3"/>
  <c r="F18" i="3"/>
  <c r="H17" i="3"/>
  <c r="G17" i="3"/>
  <c r="F17" i="3"/>
  <c r="H16" i="3"/>
  <c r="G16" i="3"/>
  <c r="F16" i="3"/>
  <c r="H15" i="3"/>
  <c r="G15" i="3"/>
  <c r="F15" i="3"/>
  <c r="F12" i="3"/>
  <c r="F11" i="3"/>
  <c r="F10" i="3"/>
  <c r="F9" i="3"/>
  <c r="F6" i="3"/>
  <c r="F5" i="3"/>
  <c r="F4" i="3"/>
  <c r="H11" i="2"/>
  <c r="E21" i="2"/>
  <c r="E22" i="2"/>
  <c r="E23" i="2"/>
  <c r="E24" i="2"/>
  <c r="E25" i="2"/>
  <c r="E26" i="2"/>
  <c r="E27" i="2"/>
  <c r="E28" i="2"/>
  <c r="E29" i="2"/>
  <c r="E30" i="2"/>
  <c r="E20" i="2"/>
  <c r="L38" i="2"/>
  <c r="K38" i="2"/>
  <c r="F21" i="2"/>
  <c r="F22" i="2"/>
  <c r="F23" i="2"/>
  <c r="F24" i="2"/>
  <c r="F25" i="2"/>
  <c r="F26" i="2"/>
  <c r="F27" i="2"/>
  <c r="F28" i="2"/>
  <c r="F29" i="2"/>
  <c r="F30" i="2"/>
  <c r="F20" i="2"/>
  <c r="E14" i="2"/>
  <c r="E15" i="2"/>
  <c r="E16" i="2"/>
  <c r="E13" i="2"/>
  <c r="L37" i="2"/>
  <c r="K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D21" i="2" s="1"/>
  <c r="M15" i="2"/>
  <c r="M14" i="2"/>
  <c r="M13" i="2"/>
  <c r="D25" i="2" l="1"/>
  <c r="D22" i="2"/>
  <c r="D30" i="2"/>
  <c r="D15" i="2"/>
  <c r="D28" i="2"/>
  <c r="D24" i="2"/>
  <c r="D16" i="2"/>
  <c r="D20" i="2"/>
  <c r="D23" i="2"/>
  <c r="M38" i="2"/>
  <c r="C15" i="2"/>
  <c r="D29" i="2"/>
  <c r="D14" i="2"/>
  <c r="C13" i="2"/>
  <c r="C16" i="2"/>
  <c r="D13" i="2"/>
  <c r="D26" i="2"/>
  <c r="C14" i="2"/>
  <c r="D27" i="2"/>
  <c r="M37" i="2"/>
  <c r="D31" i="2" l="1"/>
  <c r="C17" i="2"/>
</calcChain>
</file>

<file path=xl/sharedStrings.xml><?xml version="1.0" encoding="utf-8"?>
<sst xmlns="http://schemas.openxmlformats.org/spreadsheetml/2006/main" count="520" uniqueCount="285">
  <si>
    <t>ID</t>
  </si>
  <si>
    <t>Student Name</t>
  </si>
  <si>
    <t>Subject</t>
  </si>
  <si>
    <t>Marks</t>
  </si>
  <si>
    <t>Fees</t>
  </si>
  <si>
    <t>Practice Instructions</t>
  </si>
  <si>
    <t>Amit Sharma</t>
  </si>
  <si>
    <t>Maths</t>
  </si>
  <si>
    <t>Neha Verma</t>
  </si>
  <si>
    <t>Physics</t>
  </si>
  <si>
    <t>Ravi Kumar</t>
  </si>
  <si>
    <t>Chemistry</t>
  </si>
  <si>
    <t>Pooja Singh</t>
  </si>
  <si>
    <t>Karan Mehta</t>
  </si>
  <si>
    <t>Select cell E3</t>
  </si>
  <si>
    <t>Select all data</t>
  </si>
  <si>
    <t>Ctrl + A</t>
  </si>
  <si>
    <t>Jump across data</t>
  </si>
  <si>
    <t>Ctrl + Right Arrow</t>
  </si>
  <si>
    <t>Select cell I3</t>
  </si>
  <si>
    <t>Ctrl + Left Arrow</t>
  </si>
  <si>
    <t>Select data block</t>
  </si>
  <si>
    <t xml:space="preserve">Ctrl + Shift + Right Arrow </t>
  </si>
  <si>
    <t xml:space="preserve">Ctrl + Shift + Down Arrow </t>
  </si>
  <si>
    <t>similarly for up, bottom</t>
  </si>
  <si>
    <t>Format headers</t>
  </si>
  <si>
    <t>Ctrl + B</t>
  </si>
  <si>
    <t>Ctrl + I</t>
  </si>
  <si>
    <t xml:space="preserve">Ctrl + U </t>
  </si>
  <si>
    <t>Highlight Range and press</t>
  </si>
  <si>
    <t>to underline</t>
  </si>
  <si>
    <t>to bold</t>
  </si>
  <si>
    <t>to italics</t>
  </si>
  <si>
    <t>Apply all borders</t>
  </si>
  <si>
    <t>Alt + H + B + A</t>
  </si>
  <si>
    <t>Select Range</t>
  </si>
  <si>
    <t>Currency format</t>
  </si>
  <si>
    <t>Ctrl + Shift + $</t>
  </si>
  <si>
    <t>Select Range I4:I8</t>
  </si>
  <si>
    <t>Auto-fit columns</t>
  </si>
  <si>
    <t>Alt + H + O + I</t>
  </si>
  <si>
    <t>Amount</t>
  </si>
  <si>
    <t>Total</t>
  </si>
  <si>
    <t>Pen</t>
  </si>
  <si>
    <t>Employee Code</t>
  </si>
  <si>
    <t>Department</t>
  </si>
  <si>
    <t>Position</t>
  </si>
  <si>
    <t>Monthly Salary - Fixed</t>
  </si>
  <si>
    <t>Monthly Salary - Variable</t>
  </si>
  <si>
    <t>Total Monthly Payout</t>
  </si>
  <si>
    <t>Contact Number</t>
  </si>
  <si>
    <t>Home Town</t>
  </si>
  <si>
    <t>Actuarial</t>
  </si>
  <si>
    <t>Manager</t>
  </si>
  <si>
    <t>Mumbai</t>
  </si>
  <si>
    <t>Kolkata</t>
  </si>
  <si>
    <t>Accounts</t>
  </si>
  <si>
    <t>Delhi</t>
  </si>
  <si>
    <t>IT</t>
  </si>
  <si>
    <t>Associate</t>
  </si>
  <si>
    <t>Chennai</t>
  </si>
  <si>
    <t>HR</t>
  </si>
  <si>
    <t>Bangalore</t>
  </si>
  <si>
    <t>Intern</t>
  </si>
  <si>
    <t>Average Monthly Payout</t>
  </si>
  <si>
    <t>Count of Employees</t>
  </si>
  <si>
    <t>Average</t>
  </si>
  <si>
    <t>Averageif</t>
  </si>
  <si>
    <t>Averageifs</t>
  </si>
  <si>
    <t>Sum</t>
  </si>
  <si>
    <t>Sumif</t>
  </si>
  <si>
    <t>Sumifs</t>
  </si>
  <si>
    <t>Cell D13</t>
  </si>
  <si>
    <t>Cell K38</t>
  </si>
  <si>
    <t>Cell E20</t>
  </si>
  <si>
    <t>Cell K37</t>
  </si>
  <si>
    <t>Cell C13</t>
  </si>
  <si>
    <t>Cell D20</t>
  </si>
  <si>
    <t>Count</t>
  </si>
  <si>
    <t>Countif</t>
  </si>
  <si>
    <t>Countifs</t>
  </si>
  <si>
    <t>Cell H11</t>
  </si>
  <si>
    <t>Cell E13</t>
  </si>
  <si>
    <t>Cell F20</t>
  </si>
  <si>
    <t>String</t>
  </si>
  <si>
    <t>Trim</t>
  </si>
  <si>
    <t xml:space="preserve">    What   is the    TRIM  Function?</t>
  </si>
  <si>
    <t xml:space="preserve">     the TRIM   function can      be useful</t>
  </si>
  <si>
    <t xml:space="preserve">   to remove   extra spaces</t>
  </si>
  <si>
    <t>Proper</t>
  </si>
  <si>
    <t>disha jain</t>
  </si>
  <si>
    <t>prakash KUMAR</t>
  </si>
  <si>
    <t>SEEMA Khan</t>
  </si>
  <si>
    <t>Ajay singh</t>
  </si>
  <si>
    <t>Party Code</t>
  </si>
  <si>
    <t>Date</t>
  </si>
  <si>
    <t>Debit/Credit</t>
  </si>
  <si>
    <t>752-45505-Cre</t>
  </si>
  <si>
    <t>458-45498-Deb</t>
  </si>
  <si>
    <t>985-45501-Deb</t>
  </si>
  <si>
    <t>351-45497-Deb</t>
  </si>
  <si>
    <t>Party Code &amp; Voucher No. &amp; Debit/Credit</t>
  </si>
  <si>
    <t>Voucher No.</t>
  </si>
  <si>
    <t>Upper</t>
  </si>
  <si>
    <t>Lower</t>
  </si>
  <si>
    <t>Name</t>
  </si>
  <si>
    <t>Tom</t>
  </si>
  <si>
    <t>jerry</t>
  </si>
  <si>
    <t>mAry</t>
  </si>
  <si>
    <t>Apple</t>
  </si>
  <si>
    <t>BANANA</t>
  </si>
  <si>
    <t>mAnGo</t>
  </si>
  <si>
    <t>752</t>
  </si>
  <si>
    <t>45505</t>
  </si>
  <si>
    <t>Cre</t>
  </si>
  <si>
    <t>458</t>
  </si>
  <si>
    <t>45498</t>
  </si>
  <si>
    <t>Deb</t>
  </si>
  <si>
    <t>985</t>
  </si>
  <si>
    <t>45501</t>
  </si>
  <si>
    <t>351</t>
  </si>
  <si>
    <t>45497</t>
  </si>
  <si>
    <t>Text &amp; Data Cleaning Formulas</t>
  </si>
  <si>
    <t>Logical Formulas</t>
  </si>
  <si>
    <t>Attendance %</t>
  </si>
  <si>
    <t>Result</t>
  </si>
  <si>
    <t>Amit</t>
  </si>
  <si>
    <t>Neha</t>
  </si>
  <si>
    <t>Ravi</t>
  </si>
  <si>
    <t>Pooja</t>
  </si>
  <si>
    <t>Marks 50 &amp; Attendance 75</t>
  </si>
  <si>
    <t>Missing Data</t>
  </si>
  <si>
    <t>Dividend</t>
  </si>
  <si>
    <t>Divisor</t>
  </si>
  <si>
    <t>Ctrl + Page Up</t>
  </si>
  <si>
    <t xml:space="preserve">Ctrl + Down </t>
  </si>
  <si>
    <t>Select any cell randomly</t>
  </si>
  <si>
    <t>Switch between worksheets</t>
  </si>
  <si>
    <t>Previous worksheet</t>
  </si>
  <si>
    <t>Next worksheet</t>
  </si>
  <si>
    <t>Go to cell A1</t>
  </si>
  <si>
    <t>Ctrl + Home</t>
  </si>
  <si>
    <t>Ctrl + End</t>
  </si>
  <si>
    <t>Go to the last used cell</t>
  </si>
  <si>
    <t>Cell Navigation</t>
  </si>
  <si>
    <t>Open the “ Go To” dialog box</t>
  </si>
  <si>
    <t>Ctrl + G</t>
  </si>
  <si>
    <t>Enter any cell in Reference Cateogary</t>
  </si>
  <si>
    <t xml:space="preserve">Ctrl + Spacebar </t>
  </si>
  <si>
    <t xml:space="preserve">Shift + Spacebar </t>
  </si>
  <si>
    <t>Ctrl + Shift + 9</t>
  </si>
  <si>
    <t>Unhide any hidden rows within the selection</t>
  </si>
  <si>
    <t>Select the entire column of the active cell</t>
  </si>
  <si>
    <t>Select the entire row of the active cell</t>
  </si>
  <si>
    <t xml:space="preserve">Ctrl + Shift + % </t>
  </si>
  <si>
    <t xml:space="preserve"> Percentage format</t>
  </si>
  <si>
    <t xml:space="preserve">Ctrl + Shift + # </t>
  </si>
  <si>
    <t xml:space="preserve"> Date format</t>
  </si>
  <si>
    <t xml:space="preserve">Ctrl + Shift + ! </t>
  </si>
  <si>
    <t xml:space="preserve"> Comma number format</t>
  </si>
  <si>
    <t xml:space="preserve">Alt + H + O + A </t>
  </si>
  <si>
    <t xml:space="preserve"> Auto-fit row height</t>
  </si>
  <si>
    <t xml:space="preserve">Alt + H + O + I </t>
  </si>
  <si>
    <t xml:space="preserve"> Auto-fit column width</t>
  </si>
  <si>
    <t>Customer Name</t>
  </si>
  <si>
    <t>Product</t>
  </si>
  <si>
    <t>Pencil</t>
  </si>
  <si>
    <t>Paper</t>
  </si>
  <si>
    <t>Tax</t>
  </si>
  <si>
    <t>Select Range J4 to J8</t>
  </si>
  <si>
    <t>Amount with Tax</t>
  </si>
  <si>
    <t>Select cell G3</t>
  </si>
  <si>
    <t>Select Range I5 to I9</t>
  </si>
  <si>
    <t>Select cell J6</t>
  </si>
  <si>
    <t>Select cell G5</t>
  </si>
  <si>
    <t xml:space="preserve">In Cell K37, type "Alt" &amp; "=" </t>
  </si>
  <si>
    <t>Date Today</t>
  </si>
  <si>
    <t>Time Today</t>
  </si>
  <si>
    <t xml:space="preserve">Ctrl + ; </t>
  </si>
  <si>
    <t xml:space="preserve"> Insert current date</t>
  </si>
  <si>
    <t xml:space="preserve">Ctrl + Shift + : </t>
  </si>
  <si>
    <t xml:space="preserve"> Insert current time</t>
  </si>
  <si>
    <t>In cell G12</t>
  </si>
  <si>
    <t>In cell G13</t>
  </si>
  <si>
    <t xml:space="preserve">Ctrl + C </t>
  </si>
  <si>
    <t xml:space="preserve"> Copy</t>
  </si>
  <si>
    <t xml:space="preserve">Ctrl + V </t>
  </si>
  <si>
    <t xml:space="preserve"> Paste</t>
  </si>
  <si>
    <t xml:space="preserve">Ctrl + X </t>
  </si>
  <si>
    <t xml:space="preserve"> Cut</t>
  </si>
  <si>
    <t xml:space="preserve">Ctrl + Z </t>
  </si>
  <si>
    <t xml:space="preserve"> Undo</t>
  </si>
  <si>
    <t xml:space="preserve">Ctrl + Y </t>
  </si>
  <si>
    <t xml:space="preserve"> Redo</t>
  </si>
  <si>
    <t>Select Range F4 to K8</t>
  </si>
  <si>
    <t>Go to cell F11</t>
  </si>
  <si>
    <t>Go to cell P3</t>
  </si>
  <si>
    <t>Student ID</t>
  </si>
  <si>
    <t>Level 1</t>
  </si>
  <si>
    <t>Fail</t>
  </si>
  <si>
    <t>Pass</t>
  </si>
  <si>
    <t>Level 2</t>
  </si>
  <si>
    <t>Level 3</t>
  </si>
  <si>
    <t>Level 3 result</t>
  </si>
  <si>
    <t xml:space="preserve">Alt + A + T </t>
  </si>
  <si>
    <t xml:space="preserve"> Apply filters</t>
  </si>
  <si>
    <t>Select Range F4 to K4</t>
  </si>
  <si>
    <t>In order to Remove data for Product</t>
  </si>
  <si>
    <t>Ctrl &amp; -</t>
  </si>
  <si>
    <t>Select the Row</t>
  </si>
  <si>
    <t>Select the Column</t>
  </si>
  <si>
    <t>In order to Remove data for a Customer</t>
  </si>
  <si>
    <t>In order to Insert a column</t>
  </si>
  <si>
    <t>Ctrl + Shift + "+"</t>
  </si>
  <si>
    <t>Ctrl &amp; "-"</t>
  </si>
  <si>
    <t>similarly for rows as well</t>
  </si>
  <si>
    <t xml:space="preserve">Ctrl + Shift + End </t>
  </si>
  <si>
    <t xml:space="preserve"> Select from the active cell to the last used cell in the worksheet</t>
  </si>
  <si>
    <t xml:space="preserve">Ctrl + Shift + Home </t>
  </si>
  <si>
    <t xml:space="preserve"> Select all cells from the active cell to cell A1</t>
  </si>
  <si>
    <t>Select any cell</t>
  </si>
  <si>
    <t xml:space="preserve">Shift + Page Down </t>
  </si>
  <si>
    <t xml:space="preserve"> Extend the selection one screen down</t>
  </si>
  <si>
    <t xml:space="preserve">Shift + Page Up </t>
  </si>
  <si>
    <t xml:space="preserve"> Extend the selection one screen up</t>
  </si>
  <si>
    <t xml:space="preserve">Ctrl + T </t>
  </si>
  <si>
    <t xml:space="preserve"> Convert range to Table</t>
  </si>
  <si>
    <t>Select Range E3 to J8</t>
  </si>
  <si>
    <t xml:space="preserve">Alt + N + V </t>
  </si>
  <si>
    <t xml:space="preserve"> Insert Pivot Table</t>
  </si>
  <si>
    <t xml:space="preserve">Alt + J + T </t>
  </si>
  <si>
    <t xml:space="preserve"> Table design options</t>
  </si>
  <si>
    <t xml:space="preserve">Alt + F1 </t>
  </si>
  <si>
    <t xml:space="preserve"> Insert chart in same sheet</t>
  </si>
  <si>
    <t xml:space="preserve">F11 </t>
  </si>
  <si>
    <t xml:space="preserve"> Chart in new sheet</t>
  </si>
  <si>
    <t xml:space="preserve">Ctrl + 1 </t>
  </si>
  <si>
    <t xml:space="preserve"> Format chart elements</t>
  </si>
  <si>
    <t xml:space="preserve"> Align text to the left</t>
  </si>
  <si>
    <t xml:space="preserve"> Align text to the center</t>
  </si>
  <si>
    <t xml:space="preserve"> Align text to the right</t>
  </si>
  <si>
    <t xml:space="preserve">Alt + H + AL </t>
  </si>
  <si>
    <t>Alt + H + AC</t>
  </si>
  <si>
    <t>Alt + H + AR</t>
  </si>
  <si>
    <t>Select G3 to G9</t>
  </si>
  <si>
    <t>Select H3 to H9</t>
  </si>
  <si>
    <t>Select I3 to I9</t>
  </si>
  <si>
    <t>Remove Duplicate</t>
  </si>
  <si>
    <t>Select G3 to J9</t>
  </si>
  <si>
    <t>Alt + A + M</t>
  </si>
  <si>
    <t>Navigation, Selection &amp; Formatting Shortcuts</t>
  </si>
  <si>
    <t>Formatting Shortcuts</t>
  </si>
  <si>
    <t>Lookup Formulas</t>
  </si>
  <si>
    <t>Reporting Shortcuts</t>
  </si>
  <si>
    <t>Conditional Aggregation Functions</t>
  </si>
  <si>
    <t>Basic Operations</t>
  </si>
  <si>
    <t>Go to cell F4</t>
  </si>
  <si>
    <t>Go to cell F9</t>
  </si>
  <si>
    <t>Go to cell F15</t>
  </si>
  <si>
    <t>Go to cell G15</t>
  </si>
  <si>
    <t>Go to cell H15</t>
  </si>
  <si>
    <t>Go to cell H21</t>
  </si>
  <si>
    <t>Go to cell F27</t>
  </si>
  <si>
    <t>Go to cell F32</t>
  </si>
  <si>
    <t>AND</t>
  </si>
  <si>
    <t>IF</t>
  </si>
  <si>
    <t>OR</t>
  </si>
  <si>
    <t>IFERROR</t>
  </si>
  <si>
    <t>Go to cell H4</t>
  </si>
  <si>
    <t>Go to cell I4</t>
  </si>
  <si>
    <t>Go to cell H10</t>
  </si>
  <si>
    <t>Go to cell G16</t>
  </si>
  <si>
    <t>TRIM</t>
  </si>
  <si>
    <t>PROPER</t>
  </si>
  <si>
    <t>LEFT</t>
  </si>
  <si>
    <t>MID</t>
  </si>
  <si>
    <t>RIGHT</t>
  </si>
  <si>
    <t>CONCAT</t>
  </si>
  <si>
    <t>UPPER</t>
  </si>
  <si>
    <t>LOWER</t>
  </si>
  <si>
    <t>select Row 55 to 57</t>
  </si>
  <si>
    <t>Vlookup</t>
  </si>
  <si>
    <t>Hlookup</t>
  </si>
  <si>
    <t>Go to cell L4</t>
  </si>
  <si>
    <t>Go to cell L12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</si>
</sst>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</font>
    <font>
      <sz val="14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/>
    </xf>
    <xf numFmtId="0" fontId="8" fillId="0" borderId="0" xfId="0" applyFont="1"/>
    <xf numFmtId="0" fontId="3" fillId="2" borderId="0" xfId="0" applyFont="1" applyFill="1" applyAlignment="1">
      <alignment vertical="center"/>
    </xf>
    <xf numFmtId="1" fontId="0" fillId="0" borderId="0" xfId="0" applyNumberFormat="1"/>
    <xf numFmtId="165" fontId="8" fillId="0" borderId="1" xfId="1" applyNumberFormat="1" applyFont="1" applyFill="1" applyBorder="1" applyAlignment="1">
      <alignment horizontal="center"/>
    </xf>
    <xf numFmtId="9" fontId="2" fillId="0" borderId="0" xfId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</cellXfs>
  <cellStyles count="3">
    <cellStyle name="Normal" xfId="0" builtinId="0"/>
    <cellStyle name="Normal 2" xfId="2" xr:uid="{0F07B22A-B36E-421F-B2EB-253EAAA1443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3E1F-23B3-4A8C-80E6-452C7F1DC265}">
  <dimension ref="A1:I56"/>
  <sheetViews>
    <sheetView topLeftCell="A48" zoomScaleNormal="100" workbookViewId="0"/>
  </sheetViews>
  <sheetFormatPr defaultRowHeight="15" x14ac:dyDescent="0.25"/>
  <cols>
    <col min="1" max="1" width="7.5703125" customWidth="1"/>
    <col min="2" max="2" width="38.42578125" bestFit="1" customWidth="1"/>
    <col min="3" max="3" width="20.85546875" bestFit="1" customWidth="1"/>
    <col min="4" max="4" width="18.5703125" bestFit="1" customWidth="1"/>
    <col min="5" max="5" width="4.5703125" customWidth="1"/>
    <col min="6" max="6" width="11.7109375" bestFit="1" customWidth="1"/>
    <col min="7" max="7" width="8.85546875" bestFit="1" customWidth="1"/>
    <col min="8" max="9" width="6" bestFit="1" customWidth="1"/>
    <col min="10" max="10" width="4.85546875" customWidth="1"/>
    <col min="11" max="11" width="5.85546875" customWidth="1"/>
    <col min="12" max="12" width="4.85546875" customWidth="1"/>
  </cols>
  <sheetData>
    <row r="1" spans="1:9" ht="18.75" x14ac:dyDescent="0.25">
      <c r="A1" s="20" t="s">
        <v>250</v>
      </c>
      <c r="B1" s="20"/>
      <c r="C1" s="20"/>
      <c r="D1" s="20"/>
      <c r="E1" s="20"/>
    </row>
    <row r="2" spans="1:9" x14ac:dyDescent="0.25">
      <c r="A2" s="1"/>
      <c r="B2" s="1"/>
      <c r="C2" s="1"/>
      <c r="D2" s="1"/>
      <c r="E2" s="1"/>
    </row>
    <row r="3" spans="1:9" x14ac:dyDescent="0.25">
      <c r="B3" s="8" t="s">
        <v>5</v>
      </c>
      <c r="E3" s="5" t="s">
        <v>0</v>
      </c>
      <c r="F3" s="5" t="s">
        <v>1</v>
      </c>
      <c r="G3" s="5" t="s">
        <v>2</v>
      </c>
      <c r="H3" s="5" t="s">
        <v>3</v>
      </c>
      <c r="I3" s="5" t="s">
        <v>4</v>
      </c>
    </row>
    <row r="4" spans="1:9" x14ac:dyDescent="0.25">
      <c r="B4" s="8" t="s">
        <v>15</v>
      </c>
      <c r="C4" s="6" t="s">
        <v>14</v>
      </c>
      <c r="E4" s="2">
        <v>1</v>
      </c>
      <c r="F4" s="2" t="s">
        <v>6</v>
      </c>
      <c r="G4" s="2" t="s">
        <v>7</v>
      </c>
      <c r="H4" s="2">
        <v>78</v>
      </c>
      <c r="I4" s="2">
        <v>12000</v>
      </c>
    </row>
    <row r="5" spans="1:9" x14ac:dyDescent="0.25">
      <c r="B5" s="8"/>
      <c r="C5" s="6" t="s">
        <v>16</v>
      </c>
      <c r="E5" s="2">
        <v>2</v>
      </c>
      <c r="F5" s="2" t="s">
        <v>8</v>
      </c>
      <c r="G5" s="2" t="s">
        <v>9</v>
      </c>
      <c r="H5" s="2">
        <v>65</v>
      </c>
      <c r="I5" s="2">
        <v>15000</v>
      </c>
    </row>
    <row r="6" spans="1:9" x14ac:dyDescent="0.25">
      <c r="B6" s="8" t="s">
        <v>39</v>
      </c>
      <c r="C6" s="6" t="s">
        <v>40</v>
      </c>
      <c r="E6" s="2">
        <v>3</v>
      </c>
      <c r="F6" s="2" t="s">
        <v>10</v>
      </c>
      <c r="G6" s="2" t="s">
        <v>11</v>
      </c>
      <c r="H6" s="2">
        <v>49</v>
      </c>
      <c r="I6" s="2">
        <v>14000</v>
      </c>
    </row>
    <row r="7" spans="1:9" x14ac:dyDescent="0.25">
      <c r="B7" s="8"/>
      <c r="E7" s="2">
        <v>4</v>
      </c>
      <c r="F7" s="2" t="s">
        <v>12</v>
      </c>
      <c r="G7" s="2" t="s">
        <v>7</v>
      </c>
      <c r="H7" s="2">
        <v>88</v>
      </c>
      <c r="I7" s="2">
        <v>16000</v>
      </c>
    </row>
    <row r="8" spans="1:9" x14ac:dyDescent="0.25">
      <c r="B8" s="8" t="s">
        <v>17</v>
      </c>
      <c r="C8" s="6" t="s">
        <v>14</v>
      </c>
      <c r="E8" s="2">
        <v>5</v>
      </c>
      <c r="F8" s="2" t="s">
        <v>13</v>
      </c>
      <c r="G8" s="2" t="s">
        <v>9</v>
      </c>
      <c r="H8" s="2">
        <v>55</v>
      </c>
      <c r="I8" s="2">
        <v>15000</v>
      </c>
    </row>
    <row r="9" spans="1:9" x14ac:dyDescent="0.25">
      <c r="B9" s="8"/>
      <c r="C9" s="6" t="s">
        <v>18</v>
      </c>
    </row>
    <row r="10" spans="1:9" x14ac:dyDescent="0.25">
      <c r="B10" s="8"/>
      <c r="C10" s="1"/>
    </row>
    <row r="11" spans="1:9" x14ac:dyDescent="0.25">
      <c r="B11" s="8"/>
      <c r="C11" s="6" t="s">
        <v>19</v>
      </c>
    </row>
    <row r="12" spans="1:9" x14ac:dyDescent="0.25">
      <c r="B12" s="8"/>
      <c r="C12" s="6" t="s">
        <v>20</v>
      </c>
    </row>
    <row r="13" spans="1:9" x14ac:dyDescent="0.25">
      <c r="B13" s="8"/>
      <c r="D13" s="1"/>
    </row>
    <row r="14" spans="1:9" x14ac:dyDescent="0.25">
      <c r="B14" s="8"/>
      <c r="C14" s="6" t="s">
        <v>24</v>
      </c>
      <c r="D14" s="1"/>
    </row>
    <row r="15" spans="1:9" x14ac:dyDescent="0.25">
      <c r="B15" s="8"/>
    </row>
    <row r="16" spans="1:9" x14ac:dyDescent="0.25">
      <c r="B16" s="8" t="s">
        <v>21</v>
      </c>
      <c r="C16" s="6" t="s">
        <v>14</v>
      </c>
    </row>
    <row r="17" spans="2:4" x14ac:dyDescent="0.25">
      <c r="B17" s="8"/>
      <c r="C17" s="6" t="s">
        <v>22</v>
      </c>
    </row>
    <row r="18" spans="2:4" x14ac:dyDescent="0.25">
      <c r="B18" s="8"/>
      <c r="C18" s="6"/>
    </row>
    <row r="19" spans="2:4" x14ac:dyDescent="0.25">
      <c r="B19" s="8"/>
      <c r="C19" s="6" t="s">
        <v>19</v>
      </c>
    </row>
    <row r="20" spans="2:4" x14ac:dyDescent="0.25">
      <c r="B20" s="8"/>
      <c r="C20" s="6" t="s">
        <v>23</v>
      </c>
    </row>
    <row r="21" spans="2:4" x14ac:dyDescent="0.25">
      <c r="B21" s="8"/>
      <c r="C21" s="6"/>
    </row>
    <row r="22" spans="2:4" x14ac:dyDescent="0.25">
      <c r="B22" s="8" t="s">
        <v>25</v>
      </c>
    </row>
    <row r="23" spans="2:4" x14ac:dyDescent="0.25">
      <c r="B23" t="s">
        <v>29</v>
      </c>
      <c r="C23" s="6" t="s">
        <v>26</v>
      </c>
    </row>
    <row r="24" spans="2:4" x14ac:dyDescent="0.25">
      <c r="B24" t="s">
        <v>29</v>
      </c>
      <c r="C24" s="6" t="s">
        <v>27</v>
      </c>
    </row>
    <row r="25" spans="2:4" x14ac:dyDescent="0.25">
      <c r="B25" t="s">
        <v>29</v>
      </c>
      <c r="C25" s="6" t="s">
        <v>28</v>
      </c>
    </row>
    <row r="26" spans="2:4" x14ac:dyDescent="0.25">
      <c r="D26" s="6" t="s">
        <v>31</v>
      </c>
    </row>
    <row r="27" spans="2:4" x14ac:dyDescent="0.25">
      <c r="B27" s="8" t="s">
        <v>33</v>
      </c>
      <c r="C27" s="6" t="s">
        <v>35</v>
      </c>
      <c r="D27" s="6" t="s">
        <v>32</v>
      </c>
    </row>
    <row r="28" spans="2:4" x14ac:dyDescent="0.25">
      <c r="C28" s="6" t="s">
        <v>34</v>
      </c>
      <c r="D28" s="6" t="s">
        <v>30</v>
      </c>
    </row>
    <row r="31" spans="2:4" x14ac:dyDescent="0.25">
      <c r="B31" s="8" t="s">
        <v>36</v>
      </c>
      <c r="C31" s="6" t="s">
        <v>38</v>
      </c>
    </row>
    <row r="32" spans="2:4" x14ac:dyDescent="0.25">
      <c r="C32" s="6" t="s">
        <v>37</v>
      </c>
    </row>
    <row r="34" spans="2:5" x14ac:dyDescent="0.25">
      <c r="B34" s="8" t="s">
        <v>137</v>
      </c>
      <c r="C34" t="s">
        <v>136</v>
      </c>
      <c r="D34" s="6"/>
    </row>
    <row r="35" spans="2:5" x14ac:dyDescent="0.25">
      <c r="C35" s="6" t="s">
        <v>134</v>
      </c>
      <c r="D35" s="6" t="s">
        <v>138</v>
      </c>
    </row>
    <row r="36" spans="2:5" x14ac:dyDescent="0.25">
      <c r="C36" s="6" t="s">
        <v>135</v>
      </c>
      <c r="D36" s="6" t="s">
        <v>139</v>
      </c>
    </row>
    <row r="37" spans="2:5" x14ac:dyDescent="0.25">
      <c r="D37" s="6"/>
    </row>
    <row r="38" spans="2:5" x14ac:dyDescent="0.25">
      <c r="B38" s="8" t="s">
        <v>144</v>
      </c>
      <c r="C38" t="s">
        <v>136</v>
      </c>
      <c r="D38" s="6"/>
    </row>
    <row r="39" spans="2:5" x14ac:dyDescent="0.25">
      <c r="C39" s="6" t="s">
        <v>141</v>
      </c>
      <c r="D39" s="6" t="s">
        <v>140</v>
      </c>
    </row>
    <row r="40" spans="2:5" x14ac:dyDescent="0.25">
      <c r="C40" s="6" t="s">
        <v>142</v>
      </c>
      <c r="D40" s="6" t="s">
        <v>143</v>
      </c>
    </row>
    <row r="41" spans="2:5" x14ac:dyDescent="0.25">
      <c r="D41" s="6"/>
    </row>
    <row r="42" spans="2:5" x14ac:dyDescent="0.25">
      <c r="B42" s="8" t="s">
        <v>145</v>
      </c>
      <c r="C42" s="6" t="s">
        <v>146</v>
      </c>
      <c r="D42" s="6"/>
    </row>
    <row r="43" spans="2:5" x14ac:dyDescent="0.25">
      <c r="B43" s="8"/>
      <c r="C43" s="6" t="s">
        <v>147</v>
      </c>
      <c r="D43" s="6"/>
    </row>
    <row r="44" spans="2:5" x14ac:dyDescent="0.25">
      <c r="B44" s="8"/>
      <c r="D44" s="6"/>
    </row>
    <row r="45" spans="2:5" x14ac:dyDescent="0.25">
      <c r="B45" s="8" t="s">
        <v>152</v>
      </c>
      <c r="C45" s="6" t="s">
        <v>148</v>
      </c>
      <c r="E45" s="6"/>
    </row>
    <row r="46" spans="2:5" x14ac:dyDescent="0.25">
      <c r="B46" s="8"/>
      <c r="E46" s="6"/>
    </row>
    <row r="47" spans="2:5" x14ac:dyDescent="0.25">
      <c r="B47" s="8" t="s">
        <v>153</v>
      </c>
      <c r="C47" s="6" t="s">
        <v>149</v>
      </c>
      <c r="D47" s="6"/>
      <c r="E47" s="6"/>
    </row>
    <row r="48" spans="2:5" x14ac:dyDescent="0.25">
      <c r="B48" s="8"/>
      <c r="C48" s="6"/>
      <c r="D48" s="6"/>
      <c r="E48" s="6"/>
    </row>
    <row r="49" spans="2:5" x14ac:dyDescent="0.25">
      <c r="B49" s="27" t="s">
        <v>151</v>
      </c>
      <c r="C49" s="6" t="s">
        <v>280</v>
      </c>
      <c r="E49" s="6"/>
    </row>
    <row r="50" spans="2:5" x14ac:dyDescent="0.25">
      <c r="C50" s="6" t="s">
        <v>150</v>
      </c>
      <c r="D50" s="6"/>
    </row>
    <row r="51" spans="2:5" x14ac:dyDescent="0.25">
      <c r="B51" s="8"/>
      <c r="C51" s="6"/>
      <c r="D51" s="6"/>
    </row>
    <row r="52" spans="2:5" x14ac:dyDescent="0.25">
      <c r="B52" s="8"/>
      <c r="C52" s="6"/>
    </row>
    <row r="53" spans="2:5" x14ac:dyDescent="0.25">
      <c r="B53" s="8"/>
      <c r="C53" s="6"/>
      <c r="D53" s="6"/>
    </row>
    <row r="56" spans="2:5" hidden="1" x14ac:dyDescent="0.2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9A76-C23F-43B2-8CE6-A757D62FF4D7}">
  <dimension ref="A1:J16"/>
  <sheetViews>
    <sheetView workbookViewId="0"/>
  </sheetViews>
  <sheetFormatPr defaultRowHeight="15" x14ac:dyDescent="0.25"/>
  <cols>
    <col min="2" max="2" width="21.28515625" bestFit="1" customWidth="1"/>
    <col min="3" max="3" width="17.28515625" bestFit="1" customWidth="1"/>
    <col min="6" max="6" width="15.140625" customWidth="1"/>
    <col min="7" max="7" width="8.85546875" customWidth="1"/>
    <col min="8" max="8" width="9" customWidth="1"/>
    <col min="10" max="10" width="16" customWidth="1"/>
  </cols>
  <sheetData>
    <row r="1" spans="1:10" ht="18.75" x14ac:dyDescent="0.25">
      <c r="A1" s="20" t="s">
        <v>253</v>
      </c>
      <c r="B1" s="20"/>
      <c r="C1" s="20"/>
      <c r="D1" s="20"/>
      <c r="E1" s="20"/>
      <c r="F1" s="20"/>
    </row>
    <row r="3" spans="1:10" x14ac:dyDescent="0.25">
      <c r="B3" s="8" t="s">
        <v>226</v>
      </c>
      <c r="C3" s="6" t="s">
        <v>227</v>
      </c>
      <c r="E3" s="4" t="s">
        <v>0</v>
      </c>
      <c r="F3" s="4" t="s">
        <v>164</v>
      </c>
      <c r="G3" s="4" t="s">
        <v>165</v>
      </c>
      <c r="H3" s="4" t="s">
        <v>41</v>
      </c>
      <c r="I3" s="4" t="s">
        <v>168</v>
      </c>
      <c r="J3" s="4" t="s">
        <v>170</v>
      </c>
    </row>
    <row r="4" spans="1:10" x14ac:dyDescent="0.25">
      <c r="C4" s="6" t="s">
        <v>225</v>
      </c>
      <c r="E4" s="2">
        <v>1</v>
      </c>
      <c r="F4" s="2" t="s">
        <v>6</v>
      </c>
      <c r="G4" s="5" t="s">
        <v>43</v>
      </c>
      <c r="H4" s="2">
        <v>12000</v>
      </c>
      <c r="I4" s="23">
        <v>0.18</v>
      </c>
      <c r="J4" s="2">
        <f>H4*(1+I4)</f>
        <v>14160</v>
      </c>
    </row>
    <row r="5" spans="1:10" x14ac:dyDescent="0.25">
      <c r="B5" s="8"/>
      <c r="C5" s="6"/>
      <c r="E5" s="2">
        <v>2</v>
      </c>
      <c r="F5" s="2" t="s">
        <v>8</v>
      </c>
      <c r="G5" s="5" t="s">
        <v>166</v>
      </c>
      <c r="H5" s="2">
        <v>15000</v>
      </c>
      <c r="I5" s="23">
        <v>0.18</v>
      </c>
      <c r="J5" s="2">
        <f t="shared" ref="J5:J8" si="0">H5*(1+I5)</f>
        <v>17700</v>
      </c>
    </row>
    <row r="6" spans="1:10" x14ac:dyDescent="0.25">
      <c r="B6" s="8" t="s">
        <v>231</v>
      </c>
      <c r="C6" s="6" t="s">
        <v>230</v>
      </c>
      <c r="E6" s="2">
        <v>3</v>
      </c>
      <c r="F6" s="2" t="s">
        <v>10</v>
      </c>
      <c r="G6" s="5" t="s">
        <v>167</v>
      </c>
      <c r="H6" s="2">
        <v>14000</v>
      </c>
      <c r="I6" s="23">
        <v>0.18</v>
      </c>
      <c r="J6" s="2">
        <f t="shared" si="0"/>
        <v>16520</v>
      </c>
    </row>
    <row r="7" spans="1:10" x14ac:dyDescent="0.25">
      <c r="E7" s="2">
        <v>4</v>
      </c>
      <c r="F7" s="2" t="s">
        <v>12</v>
      </c>
      <c r="G7" s="5" t="s">
        <v>167</v>
      </c>
      <c r="H7" s="2">
        <v>16000</v>
      </c>
      <c r="I7" s="23">
        <v>0.18</v>
      </c>
      <c r="J7" s="2">
        <f t="shared" si="0"/>
        <v>18880</v>
      </c>
    </row>
    <row r="8" spans="1:10" x14ac:dyDescent="0.25">
      <c r="B8" s="8" t="s">
        <v>229</v>
      </c>
      <c r="C8" s="6" t="s">
        <v>227</v>
      </c>
      <c r="E8" s="2">
        <v>5</v>
      </c>
      <c r="F8" s="2" t="s">
        <v>13</v>
      </c>
      <c r="G8" s="5" t="s">
        <v>43</v>
      </c>
      <c r="H8" s="2">
        <v>15000</v>
      </c>
      <c r="I8" s="23">
        <v>0.18</v>
      </c>
      <c r="J8" s="2">
        <f t="shared" si="0"/>
        <v>17700</v>
      </c>
    </row>
    <row r="9" spans="1:10" x14ac:dyDescent="0.25">
      <c r="C9" s="6" t="s">
        <v>228</v>
      </c>
    </row>
    <row r="11" spans="1:10" x14ac:dyDescent="0.25">
      <c r="B11" s="8" t="s">
        <v>233</v>
      </c>
      <c r="C11" s="6" t="s">
        <v>227</v>
      </c>
    </row>
    <row r="12" spans="1:10" x14ac:dyDescent="0.25">
      <c r="C12" s="6" t="s">
        <v>232</v>
      </c>
    </row>
    <row r="14" spans="1:10" x14ac:dyDescent="0.25">
      <c r="B14" s="8" t="s">
        <v>235</v>
      </c>
      <c r="C14" s="6" t="s">
        <v>234</v>
      </c>
    </row>
    <row r="16" spans="1:10" x14ac:dyDescent="0.25">
      <c r="B16" s="8" t="s">
        <v>237</v>
      </c>
      <c r="C16" s="6" t="s">
        <v>236</v>
      </c>
    </row>
  </sheetData>
  <dataConsolidate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E62BB-EBA9-443A-A8BF-F4B9453776CA}">
  <dimension ref="A1:K19"/>
  <sheetViews>
    <sheetView workbookViewId="0"/>
  </sheetViews>
  <sheetFormatPr defaultRowHeight="15" x14ac:dyDescent="0.25"/>
  <cols>
    <col min="3" max="3" width="18.42578125" style="6" bestFit="1" customWidth="1"/>
    <col min="7" max="7" width="13.140625" bestFit="1" customWidth="1"/>
  </cols>
  <sheetData>
    <row r="1" spans="1:11" ht="18.75" x14ac:dyDescent="0.25">
      <c r="A1" s="20" t="s">
        <v>255</v>
      </c>
      <c r="B1" s="20"/>
      <c r="C1" s="20"/>
      <c r="D1" s="20"/>
      <c r="E1" s="20"/>
    </row>
    <row r="3" spans="1:11" x14ac:dyDescent="0.25">
      <c r="B3" s="8" t="s">
        <v>185</v>
      </c>
      <c r="C3" s="6" t="s">
        <v>194</v>
      </c>
      <c r="F3" s="4" t="s">
        <v>0</v>
      </c>
      <c r="G3" s="4" t="s">
        <v>164</v>
      </c>
      <c r="H3" s="4" t="s">
        <v>165</v>
      </c>
      <c r="I3" s="4" t="s">
        <v>41</v>
      </c>
      <c r="J3" s="4" t="s">
        <v>168</v>
      </c>
      <c r="K3" s="4" t="s">
        <v>170</v>
      </c>
    </row>
    <row r="4" spans="1:11" x14ac:dyDescent="0.25">
      <c r="C4" s="6" t="s">
        <v>184</v>
      </c>
      <c r="F4" s="2">
        <v>1</v>
      </c>
      <c r="G4" s="2" t="s">
        <v>6</v>
      </c>
      <c r="H4" s="5" t="s">
        <v>43</v>
      </c>
      <c r="I4" s="2">
        <v>12000</v>
      </c>
      <c r="J4" s="2">
        <v>0.18</v>
      </c>
      <c r="K4" s="2">
        <f>I4*(1+J4)</f>
        <v>14160</v>
      </c>
    </row>
    <row r="5" spans="1:11" x14ac:dyDescent="0.25">
      <c r="C5" s="6" t="s">
        <v>195</v>
      </c>
      <c r="F5" s="2">
        <v>2</v>
      </c>
      <c r="G5" s="2" t="s">
        <v>8</v>
      </c>
      <c r="H5" s="5" t="s">
        <v>166</v>
      </c>
      <c r="I5" s="2">
        <v>15000</v>
      </c>
      <c r="J5" s="2">
        <v>0.18</v>
      </c>
      <c r="K5" s="2">
        <f t="shared" ref="K5:K8" si="0">I5*(1+J5)</f>
        <v>17700</v>
      </c>
    </row>
    <row r="6" spans="1:11" x14ac:dyDescent="0.25">
      <c r="B6" s="8" t="s">
        <v>187</v>
      </c>
      <c r="C6" s="6" t="s">
        <v>186</v>
      </c>
      <c r="F6" s="2">
        <v>3</v>
      </c>
      <c r="G6" s="2" t="s">
        <v>10</v>
      </c>
      <c r="H6" s="5" t="s">
        <v>167</v>
      </c>
      <c r="I6" s="2">
        <v>14000</v>
      </c>
      <c r="J6" s="2">
        <v>0.18</v>
      </c>
      <c r="K6" s="2">
        <f t="shared" si="0"/>
        <v>16520</v>
      </c>
    </row>
    <row r="7" spans="1:11" x14ac:dyDescent="0.25">
      <c r="F7" s="2">
        <v>4</v>
      </c>
      <c r="G7" s="2" t="s">
        <v>12</v>
      </c>
      <c r="H7" s="5" t="s">
        <v>167</v>
      </c>
      <c r="I7" s="2">
        <v>16000</v>
      </c>
      <c r="J7" s="2">
        <v>0.18</v>
      </c>
      <c r="K7" s="2">
        <f t="shared" si="0"/>
        <v>18880</v>
      </c>
    </row>
    <row r="8" spans="1:11" x14ac:dyDescent="0.25">
      <c r="B8" s="8" t="s">
        <v>191</v>
      </c>
      <c r="C8" s="6" t="s">
        <v>190</v>
      </c>
      <c r="F8" s="2">
        <v>5</v>
      </c>
      <c r="G8" s="2" t="s">
        <v>13</v>
      </c>
      <c r="H8" s="5" t="s">
        <v>43</v>
      </c>
      <c r="I8" s="2">
        <v>15000</v>
      </c>
      <c r="J8" s="2">
        <v>0.18</v>
      </c>
      <c r="K8" s="2">
        <f t="shared" si="0"/>
        <v>17700</v>
      </c>
    </row>
    <row r="9" spans="1:11" x14ac:dyDescent="0.25">
      <c r="B9" s="8" t="s">
        <v>193</v>
      </c>
      <c r="C9" s="6" t="s">
        <v>192</v>
      </c>
    </row>
    <row r="12" spans="1:11" x14ac:dyDescent="0.25">
      <c r="B12" s="8" t="s">
        <v>189</v>
      </c>
      <c r="C12" s="6" t="s">
        <v>194</v>
      </c>
    </row>
    <row r="13" spans="1:11" x14ac:dyDescent="0.25">
      <c r="C13" s="6" t="s">
        <v>188</v>
      </c>
    </row>
    <row r="14" spans="1:11" x14ac:dyDescent="0.25">
      <c r="C14" s="6" t="s">
        <v>196</v>
      </c>
    </row>
    <row r="15" spans="1:11" x14ac:dyDescent="0.25">
      <c r="B15" s="8" t="s">
        <v>187</v>
      </c>
      <c r="C15" s="6" t="s">
        <v>186</v>
      </c>
    </row>
    <row r="18" spans="2:3" x14ac:dyDescent="0.25">
      <c r="B18" s="8" t="s">
        <v>205</v>
      </c>
      <c r="C18" s="6" t="s">
        <v>206</v>
      </c>
    </row>
    <row r="19" spans="2:3" x14ac:dyDescent="0.25">
      <c r="C19" s="6" t="s">
        <v>204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B2012-8E29-4C5F-B8B9-ED6A62939BC6}">
  <dimension ref="A1:J23"/>
  <sheetViews>
    <sheetView workbookViewId="0"/>
  </sheetViews>
  <sheetFormatPr defaultRowHeight="15" x14ac:dyDescent="0.25"/>
  <cols>
    <col min="2" max="2" width="34.85546875" bestFit="1" customWidth="1"/>
    <col min="3" max="3" width="14.85546875" style="6" bestFit="1" customWidth="1"/>
    <col min="4" max="4" width="8.7109375"/>
    <col min="5" max="6" width="13.140625" bestFit="1" customWidth="1"/>
    <col min="10" max="10" width="14.140625" bestFit="1" customWidth="1"/>
  </cols>
  <sheetData>
    <row r="1" spans="1:10" ht="18.75" x14ac:dyDescent="0.25">
      <c r="A1" s="20" t="s">
        <v>255</v>
      </c>
      <c r="B1" s="20"/>
      <c r="C1" s="20"/>
      <c r="D1" s="20"/>
      <c r="E1" s="20"/>
    </row>
    <row r="3" spans="1:10" x14ac:dyDescent="0.25">
      <c r="B3" s="8" t="s">
        <v>207</v>
      </c>
      <c r="C3" s="6" t="s">
        <v>209</v>
      </c>
      <c r="E3" s="4" t="s">
        <v>0</v>
      </c>
      <c r="F3" s="4" t="s">
        <v>164</v>
      </c>
      <c r="G3" s="4" t="s">
        <v>165</v>
      </c>
      <c r="H3" s="4" t="s">
        <v>41</v>
      </c>
      <c r="I3" s="4" t="s">
        <v>168</v>
      </c>
      <c r="J3" s="4" t="s">
        <v>170</v>
      </c>
    </row>
    <row r="4" spans="1:10" x14ac:dyDescent="0.25">
      <c r="C4" s="6" t="s">
        <v>208</v>
      </c>
      <c r="E4" s="2">
        <v>1</v>
      </c>
      <c r="F4" s="2" t="s">
        <v>6</v>
      </c>
      <c r="G4" s="5" t="s">
        <v>43</v>
      </c>
      <c r="H4" s="2">
        <v>12000</v>
      </c>
      <c r="I4" s="23">
        <v>0.18</v>
      </c>
      <c r="J4" s="2">
        <f>H4*(1+I4)</f>
        <v>14160</v>
      </c>
    </row>
    <row r="5" spans="1:10" x14ac:dyDescent="0.25">
      <c r="E5" s="2">
        <v>2</v>
      </c>
      <c r="F5" s="2" t="s">
        <v>8</v>
      </c>
      <c r="G5" s="5" t="s">
        <v>166</v>
      </c>
      <c r="H5" s="2">
        <v>15000</v>
      </c>
      <c r="I5" s="23">
        <v>0.18</v>
      </c>
      <c r="J5" s="2">
        <f t="shared" ref="J5:J8" si="0">H5*(1+I5)</f>
        <v>17700</v>
      </c>
    </row>
    <row r="6" spans="1:10" x14ac:dyDescent="0.25">
      <c r="B6" s="8" t="s">
        <v>211</v>
      </c>
      <c r="C6" s="6" t="s">
        <v>210</v>
      </c>
      <c r="E6" s="2">
        <v>3</v>
      </c>
      <c r="F6" s="2" t="s">
        <v>10</v>
      </c>
      <c r="G6" s="5" t="s">
        <v>167</v>
      </c>
      <c r="H6" s="2">
        <v>14000</v>
      </c>
      <c r="I6" s="23">
        <v>0.18</v>
      </c>
      <c r="J6" s="2">
        <f t="shared" si="0"/>
        <v>16520</v>
      </c>
    </row>
    <row r="7" spans="1:10" x14ac:dyDescent="0.25">
      <c r="C7" s="6" t="s">
        <v>214</v>
      </c>
      <c r="E7" s="2">
        <v>4</v>
      </c>
      <c r="F7" s="2" t="s">
        <v>12</v>
      </c>
      <c r="G7" s="5" t="s">
        <v>167</v>
      </c>
      <c r="H7" s="2">
        <v>16000</v>
      </c>
      <c r="I7" s="23">
        <v>0.18</v>
      </c>
      <c r="J7" s="2">
        <f t="shared" si="0"/>
        <v>18880</v>
      </c>
    </row>
    <row r="8" spans="1:10" x14ac:dyDescent="0.25">
      <c r="E8" s="2">
        <v>5</v>
      </c>
      <c r="F8" s="2" t="s">
        <v>13</v>
      </c>
      <c r="G8" s="5" t="s">
        <v>43</v>
      </c>
      <c r="H8" s="2">
        <v>15000</v>
      </c>
      <c r="I8" s="23">
        <v>0.18</v>
      </c>
      <c r="J8" s="2">
        <f t="shared" si="0"/>
        <v>17700</v>
      </c>
    </row>
    <row r="9" spans="1:10" x14ac:dyDescent="0.25">
      <c r="B9" s="8" t="s">
        <v>212</v>
      </c>
      <c r="C9" s="6" t="s">
        <v>210</v>
      </c>
    </row>
    <row r="10" spans="1:10" x14ac:dyDescent="0.25">
      <c r="C10" s="6" t="s">
        <v>213</v>
      </c>
    </row>
    <row r="11" spans="1:10" x14ac:dyDescent="0.25">
      <c r="C11" s="6" t="s">
        <v>215</v>
      </c>
    </row>
    <row r="13" spans="1:10" ht="25.5" x14ac:dyDescent="0.25">
      <c r="B13" s="24" t="s">
        <v>217</v>
      </c>
      <c r="C13" s="6" t="s">
        <v>220</v>
      </c>
    </row>
    <row r="14" spans="1:10" x14ac:dyDescent="0.25">
      <c r="C14" s="6" t="s">
        <v>216</v>
      </c>
    </row>
    <row r="16" spans="1:10" x14ac:dyDescent="0.25">
      <c r="B16" s="8" t="s">
        <v>219</v>
      </c>
      <c r="C16" s="6" t="s">
        <v>220</v>
      </c>
    </row>
    <row r="17" spans="2:3" x14ac:dyDescent="0.25">
      <c r="C17" s="6" t="s">
        <v>218</v>
      </c>
    </row>
    <row r="18" spans="2:3" x14ac:dyDescent="0.25">
      <c r="B18" s="8"/>
    </row>
    <row r="19" spans="2:3" x14ac:dyDescent="0.25">
      <c r="B19" s="8" t="s">
        <v>222</v>
      </c>
      <c r="C19" s="6" t="s">
        <v>220</v>
      </c>
    </row>
    <row r="20" spans="2:3" x14ac:dyDescent="0.25">
      <c r="C20" s="6" t="s">
        <v>221</v>
      </c>
    </row>
    <row r="21" spans="2:3" x14ac:dyDescent="0.25">
      <c r="B21" s="8"/>
    </row>
    <row r="22" spans="2:3" x14ac:dyDescent="0.25">
      <c r="B22" s="8" t="s">
        <v>224</v>
      </c>
      <c r="C22" s="6" t="s">
        <v>220</v>
      </c>
    </row>
    <row r="23" spans="2:3" x14ac:dyDescent="0.25">
      <c r="C23" s="6" t="s">
        <v>223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1FBDD-F647-4715-A3F7-5CF00E312CB6}">
  <dimension ref="A1:O38"/>
  <sheetViews>
    <sheetView zoomScaleNormal="100" zoomScaleSheetLayoutView="50" workbookViewId="0"/>
  </sheetViews>
  <sheetFormatPr defaultRowHeight="15" x14ac:dyDescent="0.25"/>
  <cols>
    <col min="2" max="2" width="12.5703125" bestFit="1" customWidth="1"/>
    <col min="3" max="3" width="17.5703125" bestFit="1" customWidth="1"/>
    <col min="4" max="5" width="20.5703125" bestFit="1" customWidth="1"/>
    <col min="6" max="6" width="20.5703125" customWidth="1"/>
    <col min="7" max="7" width="6.140625" customWidth="1"/>
    <col min="8" max="8" width="20.28515625" bestFit="1" customWidth="1"/>
    <col min="9" max="9" width="17.5703125" bestFit="1" customWidth="1"/>
    <col min="10" max="10" width="13.42578125" bestFit="1" customWidth="1"/>
    <col min="11" max="11" width="18.42578125" bestFit="1" customWidth="1"/>
    <col min="12" max="12" width="20.85546875" bestFit="1" customWidth="1"/>
    <col min="13" max="13" width="18.140625" bestFit="1" customWidth="1"/>
    <col min="14" max="14" width="13.7109375" bestFit="1" customWidth="1"/>
    <col min="15" max="16" width="17.5703125" bestFit="1" customWidth="1"/>
  </cols>
  <sheetData>
    <row r="1" spans="1:15" ht="18.75" x14ac:dyDescent="0.25">
      <c r="A1" s="20" t="s">
        <v>254</v>
      </c>
      <c r="B1" s="20"/>
      <c r="C1" s="20"/>
      <c r="D1" s="20"/>
      <c r="E1" s="20"/>
    </row>
    <row r="2" spans="1:15" x14ac:dyDescent="0.25">
      <c r="A2" s="6"/>
      <c r="B2" s="7"/>
      <c r="C2" s="7"/>
      <c r="D2" s="7"/>
      <c r="E2" s="7"/>
      <c r="F2" s="7"/>
      <c r="G2" s="7"/>
      <c r="H2" s="7"/>
    </row>
    <row r="3" spans="1:15" x14ac:dyDescent="0.25">
      <c r="A3" s="6"/>
      <c r="B3" s="8" t="s">
        <v>66</v>
      </c>
      <c r="C3" s="6" t="s">
        <v>73</v>
      </c>
      <c r="D3" s="7"/>
      <c r="E3" s="8" t="s">
        <v>78</v>
      </c>
      <c r="F3" s="6" t="s">
        <v>81</v>
      </c>
      <c r="G3" s="7"/>
      <c r="H3" s="7"/>
    </row>
    <row r="4" spans="1:15" x14ac:dyDescent="0.25">
      <c r="A4" s="6"/>
      <c r="B4" s="8" t="s">
        <v>67</v>
      </c>
      <c r="C4" s="6" t="s">
        <v>72</v>
      </c>
      <c r="D4" s="7"/>
      <c r="E4" s="8" t="s">
        <v>79</v>
      </c>
      <c r="F4" s="6" t="s">
        <v>82</v>
      </c>
      <c r="G4" s="7"/>
      <c r="H4" s="7"/>
    </row>
    <row r="5" spans="1:15" x14ac:dyDescent="0.25">
      <c r="A5" s="6"/>
      <c r="B5" s="8" t="s">
        <v>68</v>
      </c>
      <c r="C5" s="6" t="s">
        <v>74</v>
      </c>
      <c r="D5" s="7"/>
      <c r="E5" s="8" t="s">
        <v>80</v>
      </c>
      <c r="F5" s="6" t="s">
        <v>83</v>
      </c>
      <c r="G5" s="7"/>
      <c r="H5" s="7"/>
    </row>
    <row r="6" spans="1:15" x14ac:dyDescent="0.25">
      <c r="A6" s="6"/>
      <c r="B6" s="8"/>
      <c r="C6" s="6"/>
      <c r="D6" s="7"/>
      <c r="E6" s="8"/>
      <c r="F6" s="6"/>
      <c r="G6" s="7"/>
      <c r="H6" s="7"/>
    </row>
    <row r="7" spans="1:15" x14ac:dyDescent="0.25">
      <c r="A7" s="6"/>
      <c r="B7" s="8" t="s">
        <v>69</v>
      </c>
      <c r="C7" s="6" t="s">
        <v>75</v>
      </c>
      <c r="D7" s="7"/>
      <c r="E7" s="8" t="s">
        <v>175</v>
      </c>
      <c r="F7" s="6"/>
      <c r="G7" s="7"/>
      <c r="H7" s="7"/>
    </row>
    <row r="8" spans="1:15" x14ac:dyDescent="0.25">
      <c r="A8" s="6"/>
      <c r="B8" s="8" t="s">
        <v>70</v>
      </c>
      <c r="C8" s="6" t="s">
        <v>76</v>
      </c>
      <c r="D8" s="7"/>
      <c r="E8" s="8"/>
      <c r="F8" s="6"/>
      <c r="G8" s="7"/>
      <c r="H8" s="7"/>
    </row>
    <row r="9" spans="1:15" x14ac:dyDescent="0.25">
      <c r="A9" s="6"/>
      <c r="B9" s="8" t="s">
        <v>71</v>
      </c>
      <c r="C9" s="6" t="s">
        <v>77</v>
      </c>
      <c r="D9" s="7"/>
      <c r="E9" s="8"/>
      <c r="F9" s="6"/>
      <c r="G9" s="7"/>
      <c r="H9" s="7"/>
    </row>
    <row r="10" spans="1:15" x14ac:dyDescent="0.25">
      <c r="A10" s="6"/>
      <c r="B10" s="8"/>
      <c r="C10" s="6"/>
      <c r="D10" s="7"/>
      <c r="E10" s="8"/>
      <c r="F10" s="6"/>
      <c r="G10" s="7"/>
      <c r="H10" s="7"/>
    </row>
    <row r="11" spans="1:15" x14ac:dyDescent="0.25">
      <c r="A11" s="6"/>
      <c r="B11" s="7"/>
      <c r="C11" s="7"/>
      <c r="D11" s="7"/>
      <c r="E11" s="7"/>
      <c r="F11" s="7"/>
      <c r="G11" s="7"/>
      <c r="H11" s="3">
        <f>COUNT(H13:H36)</f>
        <v>24</v>
      </c>
    </row>
    <row r="12" spans="1:15" x14ac:dyDescent="0.25">
      <c r="A12" s="6"/>
      <c r="B12" s="10" t="s">
        <v>45</v>
      </c>
      <c r="C12" s="10" t="s">
        <v>49</v>
      </c>
      <c r="D12" s="10" t="s">
        <v>64</v>
      </c>
      <c r="E12" s="10" t="s">
        <v>65</v>
      </c>
      <c r="F12" s="7"/>
      <c r="H12" s="9" t="s">
        <v>44</v>
      </c>
      <c r="I12" s="10" t="s">
        <v>45</v>
      </c>
      <c r="J12" s="10" t="s">
        <v>46</v>
      </c>
      <c r="K12" s="10" t="s">
        <v>47</v>
      </c>
      <c r="L12" s="10" t="s">
        <v>48</v>
      </c>
      <c r="M12" s="10" t="s">
        <v>49</v>
      </c>
      <c r="N12" s="10" t="s">
        <v>50</v>
      </c>
      <c r="O12" s="10" t="s">
        <v>51</v>
      </c>
    </row>
    <row r="13" spans="1:15" x14ac:dyDescent="0.25">
      <c r="A13" s="5"/>
      <c r="B13" s="11" t="s">
        <v>52</v>
      </c>
      <c r="C13" s="11">
        <f>SUMIF($I$13:$I$36,B13,$M$13:$M$36)</f>
        <v>625000</v>
      </c>
      <c r="D13" s="14">
        <f>AVERAGEIF($I$13:$I$36,B13,$M$13:$M$36)</f>
        <v>89285.71428571429</v>
      </c>
      <c r="E13" s="14">
        <f>COUNTIF($I$13:$I$36,B13)</f>
        <v>7</v>
      </c>
      <c r="F13" s="16"/>
      <c r="H13" s="11">
        <v>1177</v>
      </c>
      <c r="I13" s="11" t="s">
        <v>52</v>
      </c>
      <c r="J13" s="11" t="s">
        <v>53</v>
      </c>
      <c r="K13" s="11">
        <v>100000</v>
      </c>
      <c r="L13" s="11">
        <v>10000</v>
      </c>
      <c r="M13" s="11">
        <f>K13+L13</f>
        <v>110000</v>
      </c>
      <c r="N13" s="11">
        <v>910922206</v>
      </c>
      <c r="O13" s="11" t="s">
        <v>54</v>
      </c>
    </row>
    <row r="14" spans="1:15" x14ac:dyDescent="0.25">
      <c r="A14" s="5"/>
      <c r="B14" s="11" t="s">
        <v>56</v>
      </c>
      <c r="C14" s="11">
        <f>SUMIF($I$13:$I$36,B14,$M$13:$M$36)</f>
        <v>547500</v>
      </c>
      <c r="D14" s="14">
        <f>AVERAGEIF($I$13:$I$36,B14,$M$13:$M$36)</f>
        <v>78214.28571428571</v>
      </c>
      <c r="E14" s="14">
        <f t="shared" ref="E14:E16" si="0">COUNTIF($I$13:$I$36,B14)</f>
        <v>7</v>
      </c>
      <c r="F14" s="16"/>
      <c r="H14" s="11">
        <v>1234</v>
      </c>
      <c r="I14" s="11" t="s">
        <v>52</v>
      </c>
      <c r="J14" s="11" t="s">
        <v>53</v>
      </c>
      <c r="K14" s="11">
        <v>120000</v>
      </c>
      <c r="L14" s="11">
        <v>25000</v>
      </c>
      <c r="M14" s="11">
        <f t="shared" ref="M14:M36" si="1">K14+L14</f>
        <v>145000</v>
      </c>
      <c r="N14" s="11">
        <v>953617396</v>
      </c>
      <c r="O14" s="11" t="s">
        <v>55</v>
      </c>
    </row>
    <row r="15" spans="1:15" x14ac:dyDescent="0.25">
      <c r="A15" s="5"/>
      <c r="B15" s="11" t="s">
        <v>58</v>
      </c>
      <c r="C15" s="11">
        <f>SUMIF($I$13:$I$36,B15,$M$13:$M$36)</f>
        <v>440000</v>
      </c>
      <c r="D15" s="14">
        <f>AVERAGEIF($I$13:$I$36,B15,$M$13:$M$36)</f>
        <v>73333.333333333328</v>
      </c>
      <c r="E15" s="14">
        <f t="shared" si="0"/>
        <v>6</v>
      </c>
      <c r="F15" s="16"/>
      <c r="H15" s="11">
        <v>1346</v>
      </c>
      <c r="I15" s="11" t="s">
        <v>52</v>
      </c>
      <c r="J15" s="11" t="s">
        <v>53</v>
      </c>
      <c r="K15" s="11">
        <v>105000</v>
      </c>
      <c r="L15" s="11">
        <v>10000</v>
      </c>
      <c r="M15" s="11">
        <f t="shared" si="1"/>
        <v>115000</v>
      </c>
      <c r="N15" s="11">
        <v>844499163</v>
      </c>
      <c r="O15" s="11" t="s">
        <v>57</v>
      </c>
    </row>
    <row r="16" spans="1:15" x14ac:dyDescent="0.25">
      <c r="A16" s="5"/>
      <c r="B16" s="11" t="s">
        <v>61</v>
      </c>
      <c r="C16" s="11">
        <f>SUMIF($I$13:$I$36,B16,$M$13:$M$36)</f>
        <v>325000</v>
      </c>
      <c r="D16" s="14">
        <f>AVERAGEIF($I$13:$I$36,B16,$M$13:$M$36)</f>
        <v>81250</v>
      </c>
      <c r="E16" s="14">
        <f t="shared" si="0"/>
        <v>4</v>
      </c>
      <c r="F16" s="16"/>
      <c r="H16" s="11">
        <v>1420</v>
      </c>
      <c r="I16" s="11" t="s">
        <v>52</v>
      </c>
      <c r="J16" s="11" t="s">
        <v>59</v>
      </c>
      <c r="K16" s="11">
        <v>75000</v>
      </c>
      <c r="L16" s="11">
        <v>10000</v>
      </c>
      <c r="M16" s="11">
        <f t="shared" si="1"/>
        <v>85000</v>
      </c>
      <c r="N16" s="11">
        <v>969116792</v>
      </c>
      <c r="O16" s="11" t="s">
        <v>60</v>
      </c>
    </row>
    <row r="17" spans="1:15" x14ac:dyDescent="0.25">
      <c r="A17" s="7"/>
      <c r="B17" s="12" t="s">
        <v>42</v>
      </c>
      <c r="C17" s="12">
        <f>SUM(C13:C16)</f>
        <v>1937500</v>
      </c>
      <c r="H17" s="11">
        <v>1003</v>
      </c>
      <c r="I17" s="11" t="s">
        <v>52</v>
      </c>
      <c r="J17" s="11" t="s">
        <v>59</v>
      </c>
      <c r="K17" s="11">
        <v>60000</v>
      </c>
      <c r="L17" s="11">
        <v>15000</v>
      </c>
      <c r="M17" s="11">
        <f t="shared" si="1"/>
        <v>75000</v>
      </c>
      <c r="N17" s="11">
        <v>941374971</v>
      </c>
      <c r="O17" s="11" t="s">
        <v>62</v>
      </c>
    </row>
    <row r="18" spans="1:15" x14ac:dyDescent="0.25">
      <c r="A18" s="7"/>
      <c r="H18" s="11">
        <v>1399</v>
      </c>
      <c r="I18" s="11" t="s">
        <v>52</v>
      </c>
      <c r="J18" s="11" t="s">
        <v>63</v>
      </c>
      <c r="K18" s="11">
        <v>25000</v>
      </c>
      <c r="L18" s="11">
        <v>20000</v>
      </c>
      <c r="M18" s="11">
        <f t="shared" si="1"/>
        <v>45000</v>
      </c>
      <c r="N18" s="11">
        <v>971004879</v>
      </c>
      <c r="O18" s="11" t="s">
        <v>54</v>
      </c>
    </row>
    <row r="19" spans="1:15" x14ac:dyDescent="0.25">
      <c r="B19" s="10" t="s">
        <v>45</v>
      </c>
      <c r="C19" s="10" t="s">
        <v>46</v>
      </c>
      <c r="D19" s="10" t="s">
        <v>49</v>
      </c>
      <c r="E19" s="10" t="s">
        <v>64</v>
      </c>
      <c r="F19" s="10" t="s">
        <v>65</v>
      </c>
      <c r="H19" s="11">
        <v>1328</v>
      </c>
      <c r="I19" s="11" t="s">
        <v>52</v>
      </c>
      <c r="J19" s="11" t="s">
        <v>63</v>
      </c>
      <c r="K19" s="11">
        <v>25000</v>
      </c>
      <c r="L19" s="11">
        <v>25000</v>
      </c>
      <c r="M19" s="11">
        <f t="shared" si="1"/>
        <v>50000</v>
      </c>
      <c r="N19" s="11">
        <v>985280746</v>
      </c>
      <c r="O19" s="11" t="s">
        <v>55</v>
      </c>
    </row>
    <row r="20" spans="1:15" x14ac:dyDescent="0.25">
      <c r="B20" s="11" t="s">
        <v>52</v>
      </c>
      <c r="C20" s="11" t="s">
        <v>53</v>
      </c>
      <c r="D20" s="11">
        <f t="shared" ref="D20:D30" si="2">SUMIFS($M$13:$M$36,$I$13:$I$36,B20,$J$13:$J$36,C20)</f>
        <v>370000</v>
      </c>
      <c r="E20" s="14">
        <f>AVERAGEIFS($M$13:$M$36,$I$13:$I$36,B20,$J$13:$J$36,C20)</f>
        <v>123333.33333333333</v>
      </c>
      <c r="F20" s="14">
        <f t="shared" ref="F20:F30" si="3">COUNTIFS($I$13:$I$36,B20,$J$13:$J$36,C20)</f>
        <v>3</v>
      </c>
      <c r="H20" s="11">
        <v>1241</v>
      </c>
      <c r="I20" s="11" t="s">
        <v>56</v>
      </c>
      <c r="J20" s="11" t="s">
        <v>53</v>
      </c>
      <c r="K20" s="11">
        <v>100000</v>
      </c>
      <c r="L20" s="11">
        <v>10000</v>
      </c>
      <c r="M20" s="11">
        <f t="shared" si="1"/>
        <v>110000</v>
      </c>
      <c r="N20" s="11">
        <v>980694542</v>
      </c>
      <c r="O20" s="11" t="s">
        <v>62</v>
      </c>
    </row>
    <row r="21" spans="1:15" x14ac:dyDescent="0.25">
      <c r="B21" s="11" t="s">
        <v>52</v>
      </c>
      <c r="C21" s="11" t="s">
        <v>59</v>
      </c>
      <c r="D21" s="11">
        <f t="shared" si="2"/>
        <v>160000</v>
      </c>
      <c r="E21" s="14">
        <f t="shared" ref="E21:E30" si="4">AVERAGEIFS($M$13:$M$36,$I$13:$I$36,B21,$J$13:$J$36,C21)</f>
        <v>80000</v>
      </c>
      <c r="F21" s="14">
        <f t="shared" si="3"/>
        <v>2</v>
      </c>
      <c r="H21" s="11">
        <v>1381</v>
      </c>
      <c r="I21" s="11" t="s">
        <v>56</v>
      </c>
      <c r="J21" s="11" t="s">
        <v>53</v>
      </c>
      <c r="K21" s="11">
        <v>85000</v>
      </c>
      <c r="L21" s="11">
        <v>5000</v>
      </c>
      <c r="M21" s="11">
        <f t="shared" si="1"/>
        <v>90000</v>
      </c>
      <c r="N21" s="11">
        <v>972096930</v>
      </c>
      <c r="O21" s="11" t="s">
        <v>54</v>
      </c>
    </row>
    <row r="22" spans="1:15" x14ac:dyDescent="0.25">
      <c r="B22" s="11" t="s">
        <v>52</v>
      </c>
      <c r="C22" s="11" t="s">
        <v>63</v>
      </c>
      <c r="D22" s="11">
        <f t="shared" si="2"/>
        <v>95000</v>
      </c>
      <c r="E22" s="14">
        <f t="shared" si="4"/>
        <v>47500</v>
      </c>
      <c r="F22" s="14">
        <f t="shared" si="3"/>
        <v>2</v>
      </c>
      <c r="H22" s="11">
        <v>1435</v>
      </c>
      <c r="I22" s="11" t="s">
        <v>56</v>
      </c>
      <c r="J22" s="11" t="s">
        <v>59</v>
      </c>
      <c r="K22" s="11">
        <v>75000</v>
      </c>
      <c r="L22" s="11">
        <v>15000</v>
      </c>
      <c r="M22" s="11">
        <f t="shared" si="1"/>
        <v>90000</v>
      </c>
      <c r="N22" s="11">
        <v>950140076</v>
      </c>
      <c r="O22" s="11" t="s">
        <v>60</v>
      </c>
    </row>
    <row r="23" spans="1:15" x14ac:dyDescent="0.25">
      <c r="B23" s="11" t="s">
        <v>56</v>
      </c>
      <c r="C23" s="11" t="s">
        <v>53</v>
      </c>
      <c r="D23" s="11">
        <f t="shared" si="2"/>
        <v>200000</v>
      </c>
      <c r="E23" s="14">
        <f t="shared" si="4"/>
        <v>100000</v>
      </c>
      <c r="F23" s="14">
        <f t="shared" si="3"/>
        <v>2</v>
      </c>
      <c r="H23" s="11">
        <v>1069</v>
      </c>
      <c r="I23" s="11" t="s">
        <v>56</v>
      </c>
      <c r="J23" s="11" t="s">
        <v>59</v>
      </c>
      <c r="K23" s="11">
        <v>70000</v>
      </c>
      <c r="L23" s="11">
        <v>25000</v>
      </c>
      <c r="M23" s="11">
        <f t="shared" si="1"/>
        <v>95000</v>
      </c>
      <c r="N23" s="11">
        <v>803472895</v>
      </c>
      <c r="O23" s="11" t="s">
        <v>57</v>
      </c>
    </row>
    <row r="24" spans="1:15" x14ac:dyDescent="0.25">
      <c r="B24" s="11" t="s">
        <v>56</v>
      </c>
      <c r="C24" s="11" t="s">
        <v>59</v>
      </c>
      <c r="D24" s="11">
        <f t="shared" si="2"/>
        <v>273500</v>
      </c>
      <c r="E24" s="14">
        <f t="shared" si="4"/>
        <v>91166.666666666672</v>
      </c>
      <c r="F24" s="14">
        <f t="shared" si="3"/>
        <v>3</v>
      </c>
      <c r="H24" s="11">
        <v>1230</v>
      </c>
      <c r="I24" s="11" t="s">
        <v>56</v>
      </c>
      <c r="J24" s="11" t="s">
        <v>59</v>
      </c>
      <c r="K24" s="11">
        <v>68500</v>
      </c>
      <c r="L24" s="11">
        <v>20000</v>
      </c>
      <c r="M24" s="11">
        <f t="shared" si="1"/>
        <v>88500</v>
      </c>
      <c r="N24" s="11">
        <v>960879251</v>
      </c>
      <c r="O24" s="11" t="s">
        <v>57</v>
      </c>
    </row>
    <row r="25" spans="1:15" x14ac:dyDescent="0.25">
      <c r="B25" s="11" t="s">
        <v>56</v>
      </c>
      <c r="C25" s="11" t="s">
        <v>63</v>
      </c>
      <c r="D25" s="11">
        <f t="shared" si="2"/>
        <v>74000</v>
      </c>
      <c r="E25" s="14">
        <f t="shared" si="4"/>
        <v>37000</v>
      </c>
      <c r="F25" s="14">
        <f t="shared" si="3"/>
        <v>2</v>
      </c>
      <c r="H25" s="11">
        <v>1466</v>
      </c>
      <c r="I25" s="11" t="s">
        <v>56</v>
      </c>
      <c r="J25" s="11" t="s">
        <v>63</v>
      </c>
      <c r="K25" s="11">
        <v>22000</v>
      </c>
      <c r="L25" s="11">
        <v>25000</v>
      </c>
      <c r="M25" s="11">
        <f t="shared" si="1"/>
        <v>47000</v>
      </c>
      <c r="N25" s="11">
        <v>882416462</v>
      </c>
      <c r="O25" s="11" t="s">
        <v>60</v>
      </c>
    </row>
    <row r="26" spans="1:15" x14ac:dyDescent="0.25">
      <c r="B26" s="11" t="s">
        <v>58</v>
      </c>
      <c r="C26" s="11" t="s">
        <v>53</v>
      </c>
      <c r="D26" s="11">
        <f t="shared" si="2"/>
        <v>245000</v>
      </c>
      <c r="E26" s="14">
        <f t="shared" si="4"/>
        <v>122500</v>
      </c>
      <c r="F26" s="14">
        <f t="shared" si="3"/>
        <v>2</v>
      </c>
      <c r="H26" s="11">
        <v>1391</v>
      </c>
      <c r="I26" s="11" t="s">
        <v>56</v>
      </c>
      <c r="J26" s="11" t="s">
        <v>63</v>
      </c>
      <c r="K26" s="11">
        <v>22000</v>
      </c>
      <c r="L26" s="11">
        <v>5000</v>
      </c>
      <c r="M26" s="11">
        <f t="shared" si="1"/>
        <v>27000</v>
      </c>
      <c r="N26" s="11">
        <v>833052001</v>
      </c>
      <c r="O26" s="11" t="s">
        <v>54</v>
      </c>
    </row>
    <row r="27" spans="1:15" x14ac:dyDescent="0.25">
      <c r="B27" s="11" t="s">
        <v>58</v>
      </c>
      <c r="C27" s="11" t="s">
        <v>59</v>
      </c>
      <c r="D27" s="11">
        <f t="shared" si="2"/>
        <v>95000</v>
      </c>
      <c r="E27" s="14">
        <f t="shared" si="4"/>
        <v>95000</v>
      </c>
      <c r="F27" s="14">
        <f t="shared" si="3"/>
        <v>1</v>
      </c>
      <c r="H27" s="11">
        <v>1485</v>
      </c>
      <c r="I27" s="11" t="s">
        <v>58</v>
      </c>
      <c r="J27" s="11" t="s">
        <v>53</v>
      </c>
      <c r="K27" s="11">
        <v>115000</v>
      </c>
      <c r="L27" s="11">
        <v>10000</v>
      </c>
      <c r="M27" s="11">
        <f t="shared" si="1"/>
        <v>125000</v>
      </c>
      <c r="N27" s="11">
        <v>816637032</v>
      </c>
      <c r="O27" s="11" t="s">
        <v>55</v>
      </c>
    </row>
    <row r="28" spans="1:15" x14ac:dyDescent="0.25">
      <c r="B28" s="11" t="s">
        <v>58</v>
      </c>
      <c r="C28" s="11" t="s">
        <v>63</v>
      </c>
      <c r="D28" s="11">
        <f t="shared" si="2"/>
        <v>100000</v>
      </c>
      <c r="E28" s="14">
        <f t="shared" si="4"/>
        <v>33333.333333333336</v>
      </c>
      <c r="F28" s="14">
        <f t="shared" si="3"/>
        <v>3</v>
      </c>
      <c r="H28" s="11">
        <v>1370</v>
      </c>
      <c r="I28" s="11" t="s">
        <v>58</v>
      </c>
      <c r="J28" s="11" t="s">
        <v>53</v>
      </c>
      <c r="K28" s="11">
        <v>110000</v>
      </c>
      <c r="L28" s="11">
        <v>10000</v>
      </c>
      <c r="M28" s="11">
        <f t="shared" si="1"/>
        <v>120000</v>
      </c>
      <c r="N28" s="11">
        <v>973220554</v>
      </c>
      <c r="O28" s="11" t="s">
        <v>54</v>
      </c>
    </row>
    <row r="29" spans="1:15" x14ac:dyDescent="0.25">
      <c r="B29" s="11" t="s">
        <v>61</v>
      </c>
      <c r="C29" s="11" t="s">
        <v>53</v>
      </c>
      <c r="D29" s="11">
        <f t="shared" si="2"/>
        <v>185000</v>
      </c>
      <c r="E29" s="14">
        <f t="shared" si="4"/>
        <v>92500</v>
      </c>
      <c r="F29" s="14">
        <f t="shared" si="3"/>
        <v>2</v>
      </c>
      <c r="H29" s="11">
        <v>1246</v>
      </c>
      <c r="I29" s="11" t="s">
        <v>58</v>
      </c>
      <c r="J29" s="11" t="s">
        <v>59</v>
      </c>
      <c r="K29" s="11">
        <v>70000</v>
      </c>
      <c r="L29" s="11">
        <v>25000</v>
      </c>
      <c r="M29" s="11">
        <f t="shared" si="1"/>
        <v>95000</v>
      </c>
      <c r="N29" s="11">
        <v>997999354</v>
      </c>
      <c r="O29" s="11" t="s">
        <v>62</v>
      </c>
    </row>
    <row r="30" spans="1:15" x14ac:dyDescent="0.25">
      <c r="B30" s="11" t="s">
        <v>61</v>
      </c>
      <c r="C30" s="11" t="s">
        <v>59</v>
      </c>
      <c r="D30" s="11">
        <f t="shared" si="2"/>
        <v>140000</v>
      </c>
      <c r="E30" s="14">
        <f t="shared" si="4"/>
        <v>70000</v>
      </c>
      <c r="F30" s="14">
        <f t="shared" si="3"/>
        <v>2</v>
      </c>
      <c r="H30" s="11">
        <v>1152</v>
      </c>
      <c r="I30" s="11" t="s">
        <v>58</v>
      </c>
      <c r="J30" s="11" t="s">
        <v>63</v>
      </c>
      <c r="K30" s="11">
        <v>20000</v>
      </c>
      <c r="L30" s="11">
        <v>5000</v>
      </c>
      <c r="M30" s="11">
        <f t="shared" si="1"/>
        <v>25000</v>
      </c>
      <c r="N30" s="11">
        <v>868509821</v>
      </c>
      <c r="O30" s="11" t="s">
        <v>62</v>
      </c>
    </row>
    <row r="31" spans="1:15" x14ac:dyDescent="0.25">
      <c r="B31" s="28" t="s">
        <v>42</v>
      </c>
      <c r="C31" s="28"/>
      <c r="D31" s="12">
        <f>SUM(D20:D30)</f>
        <v>1937500</v>
      </c>
      <c r="H31" s="11">
        <v>1002</v>
      </c>
      <c r="I31" s="11" t="s">
        <v>58</v>
      </c>
      <c r="J31" s="11" t="s">
        <v>63</v>
      </c>
      <c r="K31" s="11">
        <v>20000</v>
      </c>
      <c r="L31" s="11">
        <v>25000</v>
      </c>
      <c r="M31" s="11">
        <f t="shared" si="1"/>
        <v>45000</v>
      </c>
      <c r="N31" s="11">
        <v>820934085</v>
      </c>
      <c r="O31" s="11" t="s">
        <v>62</v>
      </c>
    </row>
    <row r="32" spans="1:15" x14ac:dyDescent="0.25">
      <c r="H32" s="11">
        <v>1459</v>
      </c>
      <c r="I32" s="11" t="s">
        <v>58</v>
      </c>
      <c r="J32" s="11" t="s">
        <v>63</v>
      </c>
      <c r="K32" s="11">
        <v>20000</v>
      </c>
      <c r="L32" s="11">
        <v>10000</v>
      </c>
      <c r="M32" s="11">
        <f t="shared" si="1"/>
        <v>30000</v>
      </c>
      <c r="N32" s="11">
        <v>939940579</v>
      </c>
      <c r="O32" s="11" t="s">
        <v>55</v>
      </c>
    </row>
    <row r="33" spans="8:15" x14ac:dyDescent="0.25">
      <c r="H33" s="11">
        <v>1278</v>
      </c>
      <c r="I33" s="11" t="s">
        <v>61</v>
      </c>
      <c r="J33" s="11" t="s">
        <v>53</v>
      </c>
      <c r="K33" s="11">
        <v>80000</v>
      </c>
      <c r="L33" s="11">
        <v>15000</v>
      </c>
      <c r="M33" s="11">
        <f t="shared" si="1"/>
        <v>95000</v>
      </c>
      <c r="N33" s="11">
        <v>951990692</v>
      </c>
      <c r="O33" s="11" t="s">
        <v>54</v>
      </c>
    </row>
    <row r="34" spans="8:15" x14ac:dyDescent="0.25">
      <c r="H34" s="11">
        <v>1185</v>
      </c>
      <c r="I34" s="11" t="s">
        <v>61</v>
      </c>
      <c r="J34" s="11" t="s">
        <v>53</v>
      </c>
      <c r="K34" s="11">
        <v>75000</v>
      </c>
      <c r="L34" s="11">
        <v>15000</v>
      </c>
      <c r="M34" s="11">
        <f t="shared" si="1"/>
        <v>90000</v>
      </c>
      <c r="N34" s="11">
        <v>913008263</v>
      </c>
      <c r="O34" s="11" t="s">
        <v>62</v>
      </c>
    </row>
    <row r="35" spans="8:15" x14ac:dyDescent="0.25">
      <c r="H35" s="11">
        <v>1356</v>
      </c>
      <c r="I35" s="11" t="s">
        <v>61</v>
      </c>
      <c r="J35" s="11" t="s">
        <v>59</v>
      </c>
      <c r="K35" s="11">
        <v>55000</v>
      </c>
      <c r="L35" s="11">
        <v>20000</v>
      </c>
      <c r="M35" s="11">
        <f t="shared" si="1"/>
        <v>75000</v>
      </c>
      <c r="N35" s="11">
        <v>888824649</v>
      </c>
      <c r="O35" s="11" t="s">
        <v>57</v>
      </c>
    </row>
    <row r="36" spans="8:15" x14ac:dyDescent="0.25">
      <c r="H36" s="11">
        <v>1440</v>
      </c>
      <c r="I36" s="11" t="s">
        <v>61</v>
      </c>
      <c r="J36" s="11" t="s">
        <v>59</v>
      </c>
      <c r="K36" s="11">
        <v>60000</v>
      </c>
      <c r="L36" s="11">
        <v>5000</v>
      </c>
      <c r="M36" s="11">
        <f t="shared" si="1"/>
        <v>65000</v>
      </c>
      <c r="N36" s="11">
        <v>866715504</v>
      </c>
      <c r="O36" s="11" t="s">
        <v>60</v>
      </c>
    </row>
    <row r="37" spans="8:15" x14ac:dyDescent="0.25">
      <c r="H37" s="29" t="s">
        <v>42</v>
      </c>
      <c r="I37" s="29"/>
      <c r="J37" s="29"/>
      <c r="K37" s="13">
        <f>SUM(K13:K36)</f>
        <v>1577500</v>
      </c>
      <c r="L37" s="13">
        <f t="shared" ref="L37:M37" si="5">SUM(L13:L36)</f>
        <v>360000</v>
      </c>
      <c r="M37" s="13">
        <f t="shared" si="5"/>
        <v>1937500</v>
      </c>
    </row>
    <row r="38" spans="8:15" x14ac:dyDescent="0.25">
      <c r="H38" s="29" t="s">
        <v>66</v>
      </c>
      <c r="I38" s="29"/>
      <c r="J38" s="29"/>
      <c r="K38" s="15">
        <f>AVERAGE(K13:K36)</f>
        <v>65729.166666666672</v>
      </c>
      <c r="L38" s="15">
        <f t="shared" ref="L38:M38" si="6">AVERAGE(L13:L36)</f>
        <v>15000</v>
      </c>
      <c r="M38" s="15">
        <f t="shared" si="6"/>
        <v>80729.166666666672</v>
      </c>
    </row>
  </sheetData>
  <mergeCells count="3">
    <mergeCell ref="B31:C31"/>
    <mergeCell ref="H37:J37"/>
    <mergeCell ref="H38:J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1CDA-4C03-4732-8632-7DAD65BD6B2B}">
  <dimension ref="A1:K22"/>
  <sheetViews>
    <sheetView tabSelected="1" workbookViewId="0"/>
  </sheetViews>
  <sheetFormatPr defaultRowHeight="15" x14ac:dyDescent="0.25"/>
  <cols>
    <col min="2" max="2" width="19.42578125" bestFit="1" customWidth="1"/>
    <col min="3" max="3" width="17.7109375" bestFit="1" customWidth="1"/>
    <col min="4" max="4" width="17.7109375" customWidth="1"/>
    <col min="7" max="7" width="13.140625" bestFit="1" customWidth="1"/>
    <col min="9" max="9" width="8.7109375" customWidth="1"/>
    <col min="10" max="10" width="4.42578125" bestFit="1" customWidth="1"/>
    <col min="11" max="11" width="14.140625" bestFit="1" customWidth="1"/>
  </cols>
  <sheetData>
    <row r="1" spans="1:11" ht="18.75" x14ac:dyDescent="0.25">
      <c r="A1" s="20" t="s">
        <v>251</v>
      </c>
      <c r="B1" s="20"/>
      <c r="C1" s="20"/>
      <c r="D1" s="20"/>
      <c r="E1" s="20"/>
    </row>
    <row r="2" spans="1:11" x14ac:dyDescent="0.25">
      <c r="C2" s="6"/>
    </row>
    <row r="3" spans="1:11" x14ac:dyDescent="0.25">
      <c r="B3" s="8" t="s">
        <v>161</v>
      </c>
      <c r="C3" s="6" t="s">
        <v>174</v>
      </c>
      <c r="F3" t="s">
        <v>95</v>
      </c>
      <c r="G3" s="21">
        <v>46023</v>
      </c>
    </row>
    <row r="4" spans="1:11" x14ac:dyDescent="0.25">
      <c r="C4" s="6" t="s">
        <v>160</v>
      </c>
      <c r="D4" s="6"/>
      <c r="F4" s="4" t="s">
        <v>0</v>
      </c>
      <c r="G4" s="4" t="s">
        <v>164</v>
      </c>
      <c r="H4" s="4" t="s">
        <v>165</v>
      </c>
      <c r="I4" s="4" t="s">
        <v>41</v>
      </c>
      <c r="J4" s="4" t="s">
        <v>168</v>
      </c>
      <c r="K4" s="4" t="s">
        <v>170</v>
      </c>
    </row>
    <row r="5" spans="1:11" ht="6" customHeight="1" x14ac:dyDescent="0.25">
      <c r="C5" s="6"/>
      <c r="F5" s="2">
        <v>1</v>
      </c>
      <c r="G5" s="2" t="s">
        <v>6</v>
      </c>
      <c r="H5" s="5" t="s">
        <v>43</v>
      </c>
      <c r="I5" s="2">
        <v>12000</v>
      </c>
      <c r="J5" s="2">
        <v>0.18</v>
      </c>
      <c r="K5" s="2">
        <f>I5*(1+J5)</f>
        <v>14160</v>
      </c>
    </row>
    <row r="6" spans="1:11" x14ac:dyDescent="0.25">
      <c r="B6" s="8" t="s">
        <v>163</v>
      </c>
      <c r="C6" s="6" t="s">
        <v>173</v>
      </c>
      <c r="F6" s="2">
        <v>2</v>
      </c>
      <c r="G6" s="2" t="s">
        <v>8</v>
      </c>
      <c r="H6" s="5" t="s">
        <v>166</v>
      </c>
      <c r="I6" s="2">
        <v>15000</v>
      </c>
      <c r="J6" s="2">
        <v>0.18</v>
      </c>
      <c r="K6" s="2">
        <f t="shared" ref="K6:K9" si="0">I6*(1+J6)</f>
        <v>17700</v>
      </c>
    </row>
    <row r="7" spans="1:11" x14ac:dyDescent="0.25">
      <c r="C7" s="6" t="s">
        <v>162</v>
      </c>
      <c r="D7" s="6"/>
      <c r="F7" s="2">
        <v>3</v>
      </c>
      <c r="G7" s="2" t="s">
        <v>10</v>
      </c>
      <c r="H7" s="5" t="s">
        <v>167</v>
      </c>
      <c r="I7" s="2">
        <v>14000</v>
      </c>
      <c r="J7" s="2">
        <v>0.18</v>
      </c>
      <c r="K7" s="2">
        <f t="shared" si="0"/>
        <v>16520</v>
      </c>
    </row>
    <row r="8" spans="1:11" x14ac:dyDescent="0.25">
      <c r="C8" s="6"/>
      <c r="F8" s="2">
        <v>4</v>
      </c>
      <c r="G8" s="2" t="s">
        <v>12</v>
      </c>
      <c r="H8" s="5" t="s">
        <v>167</v>
      </c>
      <c r="I8" s="2">
        <v>16000</v>
      </c>
      <c r="J8" s="2">
        <v>0.18</v>
      </c>
      <c r="K8" s="2">
        <f t="shared" si="0"/>
        <v>18880</v>
      </c>
    </row>
    <row r="9" spans="1:11" x14ac:dyDescent="0.25">
      <c r="B9" s="8" t="s">
        <v>155</v>
      </c>
      <c r="C9" s="6" t="s">
        <v>169</v>
      </c>
      <c r="F9" s="2">
        <v>5</v>
      </c>
      <c r="G9" s="2" t="s">
        <v>13</v>
      </c>
      <c r="H9" s="5" t="s">
        <v>43</v>
      </c>
      <c r="I9" s="2">
        <v>15000</v>
      </c>
      <c r="J9" s="2">
        <v>0.18</v>
      </c>
      <c r="K9" s="2">
        <f t="shared" si="0"/>
        <v>17700</v>
      </c>
    </row>
    <row r="10" spans="1:11" x14ac:dyDescent="0.25">
      <c r="C10" s="6" t="s">
        <v>154</v>
      </c>
      <c r="D10" s="6"/>
    </row>
    <row r="11" spans="1:11" x14ac:dyDescent="0.25">
      <c r="C11" s="6"/>
    </row>
    <row r="12" spans="1:11" x14ac:dyDescent="0.25">
      <c r="B12" s="8" t="s">
        <v>157</v>
      </c>
      <c r="C12" s="6" t="s">
        <v>171</v>
      </c>
      <c r="F12" t="s">
        <v>176</v>
      </c>
    </row>
    <row r="13" spans="1:11" x14ac:dyDescent="0.25">
      <c r="C13" s="6" t="s">
        <v>156</v>
      </c>
      <c r="D13" s="6"/>
      <c r="F13" t="s">
        <v>177</v>
      </c>
    </row>
    <row r="14" spans="1:11" x14ac:dyDescent="0.25">
      <c r="C14" s="6"/>
    </row>
    <row r="15" spans="1:11" x14ac:dyDescent="0.25">
      <c r="B15" s="8" t="s">
        <v>159</v>
      </c>
      <c r="C15" s="6" t="s">
        <v>172</v>
      </c>
    </row>
    <row r="16" spans="1:11" x14ac:dyDescent="0.25">
      <c r="B16" s="8"/>
      <c r="C16" s="6" t="s">
        <v>158</v>
      </c>
      <c r="D16" s="6"/>
    </row>
    <row r="17" spans="2:3" x14ac:dyDescent="0.25">
      <c r="B17" s="8"/>
      <c r="C17" s="6"/>
    </row>
    <row r="18" spans="2:3" x14ac:dyDescent="0.25">
      <c r="B18" s="8" t="s">
        <v>179</v>
      </c>
      <c r="C18" s="6" t="s">
        <v>182</v>
      </c>
    </row>
    <row r="19" spans="2:3" x14ac:dyDescent="0.25">
      <c r="C19" s="6" t="s">
        <v>178</v>
      </c>
    </row>
    <row r="20" spans="2:3" x14ac:dyDescent="0.25">
      <c r="B20" s="8"/>
    </row>
    <row r="21" spans="2:3" x14ac:dyDescent="0.25">
      <c r="B21" s="8" t="s">
        <v>181</v>
      </c>
      <c r="C21" s="6" t="s">
        <v>183</v>
      </c>
    </row>
    <row r="22" spans="2:3" x14ac:dyDescent="0.25">
      <c r="C22" s="6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9B7BA-2CDB-4C76-AC4A-0B060B7E0319}">
  <dimension ref="A1:P34"/>
  <sheetViews>
    <sheetView workbookViewId="0"/>
  </sheetViews>
  <sheetFormatPr defaultColWidth="8.7109375" defaultRowHeight="12.75" x14ac:dyDescent="0.2"/>
  <cols>
    <col min="1" max="2" width="8.7109375" style="19"/>
    <col min="3" max="3" width="11.5703125" style="19" bestFit="1" customWidth="1"/>
    <col min="4" max="4" width="8.7109375" style="19"/>
    <col min="5" max="5" width="33.140625" style="19" bestFit="1" customWidth="1"/>
    <col min="6" max="6" width="25.42578125" style="19" bestFit="1" customWidth="1"/>
    <col min="7" max="7" width="10.28515625" style="19" bestFit="1" customWidth="1"/>
    <col min="8" max="8" width="33.140625" style="19" bestFit="1" customWidth="1"/>
    <col min="9" max="16384" width="8.7109375" style="19"/>
  </cols>
  <sheetData>
    <row r="1" spans="1:16" ht="18.75" x14ac:dyDescent="0.2">
      <c r="A1" s="20" t="s">
        <v>122</v>
      </c>
      <c r="B1" s="20"/>
      <c r="C1" s="20"/>
      <c r="D1" s="20"/>
      <c r="E1" s="20"/>
      <c r="F1" s="20"/>
      <c r="G1" s="26"/>
      <c r="H1" s="26"/>
      <c r="I1" s="26"/>
      <c r="J1" s="26"/>
      <c r="K1" s="26"/>
      <c r="L1" s="26"/>
      <c r="M1" s="26"/>
      <c r="N1" s="26"/>
      <c r="O1" s="26"/>
      <c r="P1" s="26"/>
    </row>
    <row r="3" spans="1:16" x14ac:dyDescent="0.2">
      <c r="B3" s="8" t="s">
        <v>272</v>
      </c>
      <c r="C3" s="6" t="s">
        <v>256</v>
      </c>
      <c r="E3" s="10" t="s">
        <v>84</v>
      </c>
      <c r="F3" s="10" t="s">
        <v>85</v>
      </c>
    </row>
    <row r="4" spans="1:16" x14ac:dyDescent="0.2">
      <c r="B4" s="8" t="s">
        <v>273</v>
      </c>
      <c r="C4" s="6" t="s">
        <v>257</v>
      </c>
      <c r="E4" s="17" t="s">
        <v>86</v>
      </c>
      <c r="F4" s="17" t="str">
        <f>TRIM(E4)</f>
        <v>What is the TRIM Function?</v>
      </c>
    </row>
    <row r="5" spans="1:16" x14ac:dyDescent="0.2">
      <c r="B5" s="8" t="s">
        <v>274</v>
      </c>
      <c r="C5" s="6" t="s">
        <v>258</v>
      </c>
      <c r="E5" s="17" t="s">
        <v>87</v>
      </c>
      <c r="F5" s="17" t="str">
        <f t="shared" ref="F5:F6" si="0">TRIM(E5)</f>
        <v>the TRIM function can be useful</v>
      </c>
    </row>
    <row r="6" spans="1:16" x14ac:dyDescent="0.2">
      <c r="B6" s="8" t="s">
        <v>275</v>
      </c>
      <c r="C6" s="6" t="s">
        <v>259</v>
      </c>
      <c r="E6" s="17" t="s">
        <v>88</v>
      </c>
      <c r="F6" s="17" t="str">
        <f t="shared" si="0"/>
        <v>to remove extra spaces</v>
      </c>
    </row>
    <row r="7" spans="1:16" x14ac:dyDescent="0.2">
      <c r="B7" s="8" t="s">
        <v>276</v>
      </c>
      <c r="C7" s="6" t="s">
        <v>260</v>
      </c>
    </row>
    <row r="8" spans="1:16" x14ac:dyDescent="0.2">
      <c r="B8" s="8" t="s">
        <v>277</v>
      </c>
      <c r="C8" s="6" t="s">
        <v>261</v>
      </c>
      <c r="E8" s="10" t="s">
        <v>84</v>
      </c>
      <c r="F8" s="10" t="s">
        <v>89</v>
      </c>
    </row>
    <row r="9" spans="1:16" x14ac:dyDescent="0.2">
      <c r="B9" s="8" t="s">
        <v>278</v>
      </c>
      <c r="C9" s="6" t="s">
        <v>262</v>
      </c>
      <c r="E9" s="17" t="s">
        <v>90</v>
      </c>
      <c r="F9" s="11" t="str">
        <f>PROPER(E9)</f>
        <v>Disha Jain</v>
      </c>
    </row>
    <row r="10" spans="1:16" x14ac:dyDescent="0.2">
      <c r="B10" s="8" t="s">
        <v>279</v>
      </c>
      <c r="C10" s="6" t="s">
        <v>263</v>
      </c>
      <c r="E10" s="17" t="s">
        <v>91</v>
      </c>
      <c r="F10" s="11" t="str">
        <f t="shared" ref="F10:F12" si="1">PROPER(E10)</f>
        <v>Prakash Kumar</v>
      </c>
    </row>
    <row r="11" spans="1:16" x14ac:dyDescent="0.2">
      <c r="E11" s="17" t="s">
        <v>92</v>
      </c>
      <c r="F11" s="11" t="str">
        <f t="shared" si="1"/>
        <v>Seema Khan</v>
      </c>
    </row>
    <row r="12" spans="1:16" x14ac:dyDescent="0.2">
      <c r="E12" s="17" t="s">
        <v>93</v>
      </c>
      <c r="F12" s="11" t="str">
        <f t="shared" si="1"/>
        <v>Ajay Singh</v>
      </c>
    </row>
    <row r="14" spans="1:16" x14ac:dyDescent="0.2">
      <c r="E14" s="10" t="s">
        <v>101</v>
      </c>
      <c r="F14" s="10" t="s">
        <v>94</v>
      </c>
      <c r="G14" s="10" t="s">
        <v>102</v>
      </c>
      <c r="H14" s="10" t="s">
        <v>96</v>
      </c>
    </row>
    <row r="15" spans="1:16" x14ac:dyDescent="0.2">
      <c r="E15" s="11" t="s">
        <v>97</v>
      </c>
      <c r="F15" s="11" t="str">
        <f>LEFT(E15,3)</f>
        <v>752</v>
      </c>
      <c r="G15" s="18" t="str">
        <f>MID(E15,5,5)</f>
        <v>45505</v>
      </c>
      <c r="H15" s="11" t="str">
        <f>RIGHT(E15,3)</f>
        <v>Cre</v>
      </c>
    </row>
    <row r="16" spans="1:16" x14ac:dyDescent="0.2">
      <c r="E16" s="11" t="s">
        <v>98</v>
      </c>
      <c r="F16" s="11" t="str">
        <f t="shared" ref="F16:F18" si="2">LEFT(E16,3)</f>
        <v>458</v>
      </c>
      <c r="G16" s="18" t="str">
        <f t="shared" ref="G16:G18" si="3">MID(E16,5,5)</f>
        <v>45498</v>
      </c>
      <c r="H16" s="11" t="str">
        <f t="shared" ref="H16:H18" si="4">RIGHT(E16,3)</f>
        <v>Deb</v>
      </c>
    </row>
    <row r="17" spans="5:8" x14ac:dyDescent="0.2">
      <c r="E17" s="11" t="s">
        <v>99</v>
      </c>
      <c r="F17" s="11" t="str">
        <f t="shared" si="2"/>
        <v>985</v>
      </c>
      <c r="G17" s="18" t="str">
        <f t="shared" si="3"/>
        <v>45501</v>
      </c>
      <c r="H17" s="11" t="str">
        <f t="shared" si="4"/>
        <v>Deb</v>
      </c>
    </row>
    <row r="18" spans="5:8" x14ac:dyDescent="0.2">
      <c r="E18" s="11" t="s">
        <v>100</v>
      </c>
      <c r="F18" s="11" t="str">
        <f t="shared" si="2"/>
        <v>351</v>
      </c>
      <c r="G18" s="18" t="str">
        <f t="shared" si="3"/>
        <v>45497</v>
      </c>
      <c r="H18" s="11" t="str">
        <f t="shared" si="4"/>
        <v>Deb</v>
      </c>
    </row>
    <row r="20" spans="5:8" x14ac:dyDescent="0.2">
      <c r="E20" s="10" t="s">
        <v>94</v>
      </c>
      <c r="F20" s="10" t="s">
        <v>102</v>
      </c>
      <c r="G20" s="10" t="s">
        <v>96</v>
      </c>
      <c r="H20" s="10" t="s">
        <v>101</v>
      </c>
    </row>
    <row r="21" spans="5:8" x14ac:dyDescent="0.2">
      <c r="E21" s="11" t="s">
        <v>112</v>
      </c>
      <c r="F21" s="18" t="s">
        <v>113</v>
      </c>
      <c r="G21" s="11" t="s">
        <v>114</v>
      </c>
      <c r="H21" s="11" t="str">
        <f>_xlfn.CONCAT(E21,F21,G21)</f>
        <v>75245505Cre</v>
      </c>
    </row>
    <row r="22" spans="5:8" x14ac:dyDescent="0.2">
      <c r="E22" s="11" t="s">
        <v>115</v>
      </c>
      <c r="F22" s="18" t="s">
        <v>116</v>
      </c>
      <c r="G22" s="11" t="s">
        <v>117</v>
      </c>
      <c r="H22" s="11" t="str">
        <f t="shared" ref="H22:H24" si="5">_xlfn.CONCAT(E22,F22,G22)</f>
        <v>45845498Deb</v>
      </c>
    </row>
    <row r="23" spans="5:8" x14ac:dyDescent="0.2">
      <c r="E23" s="11" t="s">
        <v>118</v>
      </c>
      <c r="F23" s="18" t="s">
        <v>119</v>
      </c>
      <c r="G23" s="11" t="s">
        <v>117</v>
      </c>
      <c r="H23" s="11" t="str">
        <f t="shared" si="5"/>
        <v>98545501Deb</v>
      </c>
    </row>
    <row r="24" spans="5:8" x14ac:dyDescent="0.2">
      <c r="E24" s="11" t="s">
        <v>120</v>
      </c>
      <c r="F24" s="18" t="s">
        <v>121</v>
      </c>
      <c r="G24" s="11" t="s">
        <v>117</v>
      </c>
      <c r="H24" s="11" t="str">
        <f t="shared" si="5"/>
        <v>35145497Deb</v>
      </c>
    </row>
    <row r="26" spans="5:8" x14ac:dyDescent="0.2">
      <c r="E26" s="10" t="s">
        <v>105</v>
      </c>
      <c r="F26" s="10" t="s">
        <v>103</v>
      </c>
    </row>
    <row r="27" spans="5:8" x14ac:dyDescent="0.2">
      <c r="E27" s="17" t="s">
        <v>106</v>
      </c>
      <c r="F27" s="17" t="str">
        <f>UPPER(E27)</f>
        <v>TOM</v>
      </c>
    </row>
    <row r="28" spans="5:8" x14ac:dyDescent="0.2">
      <c r="E28" s="17" t="s">
        <v>107</v>
      </c>
      <c r="F28" s="17" t="str">
        <f t="shared" ref="F28:F29" si="6">UPPER(E28)</f>
        <v>JERRY</v>
      </c>
    </row>
    <row r="29" spans="5:8" x14ac:dyDescent="0.2">
      <c r="E29" s="17" t="s">
        <v>108</v>
      </c>
      <c r="F29" s="17" t="str">
        <f t="shared" si="6"/>
        <v>MARY</v>
      </c>
    </row>
    <row r="31" spans="5:8" x14ac:dyDescent="0.2">
      <c r="E31" s="10" t="s">
        <v>84</v>
      </c>
      <c r="F31" s="10" t="s">
        <v>104</v>
      </c>
    </row>
    <row r="32" spans="5:8" x14ac:dyDescent="0.2">
      <c r="E32" s="17" t="s">
        <v>109</v>
      </c>
      <c r="F32" s="17" t="str">
        <f>LOWER(E32)</f>
        <v>apple</v>
      </c>
    </row>
    <row r="33" spans="5:6" x14ac:dyDescent="0.2">
      <c r="E33" s="17" t="s">
        <v>110</v>
      </c>
      <c r="F33" s="17" t="str">
        <f t="shared" ref="F33:F34" si="7">LOWER(E33)</f>
        <v>banana</v>
      </c>
    </row>
    <row r="34" spans="5:6" x14ac:dyDescent="0.2">
      <c r="E34" s="17" t="s">
        <v>111</v>
      </c>
      <c r="F34" s="17" t="str">
        <f t="shared" si="7"/>
        <v>mango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C081-69B1-48A5-B41C-66905D409553}">
  <dimension ref="A1:J13"/>
  <sheetViews>
    <sheetView workbookViewId="0"/>
  </sheetViews>
  <sheetFormatPr defaultRowHeight="15" x14ac:dyDescent="0.25"/>
  <cols>
    <col min="2" max="2" width="19.140625" bestFit="1" customWidth="1"/>
    <col min="3" max="3" width="13.42578125" bestFit="1" customWidth="1"/>
    <col min="5" max="5" width="8.7109375"/>
    <col min="8" max="8" width="13.140625" bestFit="1" customWidth="1"/>
  </cols>
  <sheetData>
    <row r="1" spans="1:10" ht="18.75" x14ac:dyDescent="0.25">
      <c r="A1" s="20" t="s">
        <v>251</v>
      </c>
      <c r="B1" s="20"/>
      <c r="C1" s="20"/>
      <c r="D1" s="20"/>
      <c r="E1" s="20"/>
      <c r="F1" s="20"/>
    </row>
    <row r="3" spans="1:10" x14ac:dyDescent="0.25">
      <c r="B3" s="8" t="s">
        <v>238</v>
      </c>
      <c r="C3" s="6" t="s">
        <v>244</v>
      </c>
      <c r="G3" s="4" t="s">
        <v>0</v>
      </c>
      <c r="H3" s="4" t="s">
        <v>164</v>
      </c>
      <c r="I3" s="4" t="s">
        <v>165</v>
      </c>
      <c r="J3" s="4" t="s">
        <v>41</v>
      </c>
    </row>
    <row r="4" spans="1:10" x14ac:dyDescent="0.25">
      <c r="C4" s="6" t="s">
        <v>241</v>
      </c>
      <c r="G4" s="2">
        <v>1</v>
      </c>
      <c r="H4" s="2" t="s">
        <v>6</v>
      </c>
      <c r="I4" s="25" t="s">
        <v>43</v>
      </c>
      <c r="J4" s="2">
        <v>12000</v>
      </c>
    </row>
    <row r="5" spans="1:10" x14ac:dyDescent="0.25">
      <c r="C5" s="6"/>
      <c r="G5" s="2">
        <v>2</v>
      </c>
      <c r="H5" s="2" t="s">
        <v>8</v>
      </c>
      <c r="I5" s="25" t="s">
        <v>166</v>
      </c>
      <c r="J5" s="2">
        <v>15000</v>
      </c>
    </row>
    <row r="6" spans="1:10" x14ac:dyDescent="0.25">
      <c r="B6" s="8" t="s">
        <v>239</v>
      </c>
      <c r="C6" s="6" t="s">
        <v>245</v>
      </c>
      <c r="G6" s="2">
        <v>3</v>
      </c>
      <c r="H6" s="2" t="s">
        <v>10</v>
      </c>
      <c r="I6" s="25" t="s">
        <v>167</v>
      </c>
      <c r="J6" s="2">
        <v>14000</v>
      </c>
    </row>
    <row r="7" spans="1:10" x14ac:dyDescent="0.25">
      <c r="B7" s="8"/>
      <c r="C7" s="6" t="s">
        <v>242</v>
      </c>
      <c r="G7" s="2">
        <v>4</v>
      </c>
      <c r="H7" s="2" t="s">
        <v>12</v>
      </c>
      <c r="I7" s="25" t="s">
        <v>167</v>
      </c>
      <c r="J7" s="2">
        <v>16000</v>
      </c>
    </row>
    <row r="8" spans="1:10" x14ac:dyDescent="0.25">
      <c r="C8" s="6"/>
      <c r="G8" s="2">
        <v>4</v>
      </c>
      <c r="H8" s="2" t="s">
        <v>12</v>
      </c>
      <c r="I8" s="25" t="s">
        <v>167</v>
      </c>
      <c r="J8" s="2">
        <v>16000</v>
      </c>
    </row>
    <row r="9" spans="1:10" x14ac:dyDescent="0.25">
      <c r="B9" s="8" t="s">
        <v>240</v>
      </c>
      <c r="C9" s="6" t="s">
        <v>246</v>
      </c>
      <c r="G9" s="2">
        <v>5</v>
      </c>
      <c r="H9" s="2" t="s">
        <v>13</v>
      </c>
      <c r="I9" s="25" t="s">
        <v>43</v>
      </c>
      <c r="J9" s="2">
        <v>15000</v>
      </c>
    </row>
    <row r="10" spans="1:10" x14ac:dyDescent="0.25">
      <c r="C10" s="6" t="s">
        <v>243</v>
      </c>
    </row>
    <row r="11" spans="1:10" x14ac:dyDescent="0.25">
      <c r="C11" s="6"/>
    </row>
    <row r="12" spans="1:10" x14ac:dyDescent="0.25">
      <c r="B12" s="8" t="s">
        <v>247</v>
      </c>
      <c r="C12" s="6" t="s">
        <v>248</v>
      </c>
    </row>
    <row r="13" spans="1:10" x14ac:dyDescent="0.25">
      <c r="C13" s="6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94D39-F0B6-4461-BBFD-38878CCA423B}">
  <dimension ref="A1:I19"/>
  <sheetViews>
    <sheetView workbookViewId="0"/>
  </sheetViews>
  <sheetFormatPr defaultRowHeight="15" x14ac:dyDescent="0.25"/>
  <cols>
    <col min="2" max="2" width="9.28515625" customWidth="1"/>
    <col min="3" max="3" width="12.28515625" bestFit="1" customWidth="1"/>
    <col min="4" max="4" width="11.42578125" bestFit="1" customWidth="1"/>
    <col min="5" max="5" width="7.5703125" bestFit="1" customWidth="1"/>
    <col min="6" max="6" width="6.140625" bestFit="1" customWidth="1"/>
    <col min="7" max="7" width="11.42578125" bestFit="1" customWidth="1"/>
    <col min="8" max="8" width="21.42578125" bestFit="1" customWidth="1"/>
    <col min="9" max="9" width="5.5703125" bestFit="1" customWidth="1"/>
  </cols>
  <sheetData>
    <row r="1" spans="1:9" ht="18.75" x14ac:dyDescent="0.25">
      <c r="A1" s="20" t="s">
        <v>123</v>
      </c>
      <c r="B1" s="20"/>
      <c r="C1" s="20"/>
      <c r="D1" s="20"/>
      <c r="E1" s="20"/>
      <c r="F1" s="20"/>
    </row>
    <row r="3" spans="1:9" x14ac:dyDescent="0.25">
      <c r="B3" s="8" t="s">
        <v>264</v>
      </c>
      <c r="C3" s="6" t="s">
        <v>268</v>
      </c>
      <c r="E3" s="4" t="s">
        <v>105</v>
      </c>
      <c r="F3" s="4" t="s">
        <v>3</v>
      </c>
      <c r="G3" s="4" t="s">
        <v>124</v>
      </c>
      <c r="H3" s="4" t="s">
        <v>130</v>
      </c>
      <c r="I3" s="4" t="s">
        <v>125</v>
      </c>
    </row>
    <row r="4" spans="1:9" x14ac:dyDescent="0.25">
      <c r="B4" s="8" t="s">
        <v>265</v>
      </c>
      <c r="C4" s="6" t="s">
        <v>269</v>
      </c>
      <c r="E4" s="5" t="s">
        <v>126</v>
      </c>
      <c r="F4" s="5">
        <v>78</v>
      </c>
      <c r="G4" s="5">
        <v>92</v>
      </c>
      <c r="H4" s="5" t="b">
        <f>AND(F4&gt;=50,G4&gt;=75)</f>
        <v>1</v>
      </c>
      <c r="I4" s="5" t="str">
        <f>IF(H4=TRUE,"Pass","Fail")</f>
        <v>Pass</v>
      </c>
    </row>
    <row r="5" spans="1:9" x14ac:dyDescent="0.25">
      <c r="B5" s="8" t="s">
        <v>266</v>
      </c>
      <c r="C5" s="6" t="s">
        <v>270</v>
      </c>
      <c r="E5" s="5" t="s">
        <v>127</v>
      </c>
      <c r="F5" s="5">
        <v>65</v>
      </c>
      <c r="G5" s="5">
        <v>73</v>
      </c>
      <c r="H5" s="5" t="b">
        <f t="shared" ref="H5:H7" si="0">AND(F5&gt;=50,G5&gt;=75)</f>
        <v>0</v>
      </c>
      <c r="I5" s="5" t="str">
        <f t="shared" ref="I5:I7" si="1">IF(H5=TRUE,"Pass","Fail")</f>
        <v>Fail</v>
      </c>
    </row>
    <row r="6" spans="1:9" x14ac:dyDescent="0.25">
      <c r="B6" s="8" t="s">
        <v>267</v>
      </c>
      <c r="C6" s="6" t="s">
        <v>271</v>
      </c>
      <c r="E6" s="5" t="s">
        <v>128</v>
      </c>
      <c r="F6" s="5">
        <v>49</v>
      </c>
      <c r="G6" s="5">
        <v>60</v>
      </c>
      <c r="H6" s="5" t="b">
        <f t="shared" si="0"/>
        <v>0</v>
      </c>
      <c r="I6" s="5" t="str">
        <f t="shared" si="1"/>
        <v>Fail</v>
      </c>
    </row>
    <row r="7" spans="1:9" x14ac:dyDescent="0.25">
      <c r="E7" s="5" t="s">
        <v>129</v>
      </c>
      <c r="F7" s="5">
        <v>88</v>
      </c>
      <c r="G7" s="5">
        <v>95</v>
      </c>
      <c r="H7" s="5" t="b">
        <f t="shared" si="0"/>
        <v>1</v>
      </c>
      <c r="I7" s="5" t="str">
        <f t="shared" si="1"/>
        <v>Pass</v>
      </c>
    </row>
    <row r="9" spans="1:9" x14ac:dyDescent="0.25">
      <c r="E9" s="4" t="s">
        <v>105</v>
      </c>
      <c r="F9" s="4" t="s">
        <v>3</v>
      </c>
      <c r="G9" s="4" t="s">
        <v>124</v>
      </c>
      <c r="H9" s="4" t="s">
        <v>131</v>
      </c>
      <c r="I9" s="4"/>
    </row>
    <row r="10" spans="1:9" x14ac:dyDescent="0.25">
      <c r="E10" s="5" t="s">
        <v>126</v>
      </c>
      <c r="F10" s="5"/>
      <c r="G10" s="5">
        <v>92</v>
      </c>
      <c r="H10" s="5" t="str">
        <f>IF(OR(F10="",G10=""),"Missing Data","Complete Data")</f>
        <v>Missing Data</v>
      </c>
      <c r="I10" s="5"/>
    </row>
    <row r="11" spans="1:9" x14ac:dyDescent="0.25">
      <c r="E11" s="5" t="s">
        <v>127</v>
      </c>
      <c r="F11" s="5">
        <v>65</v>
      </c>
      <c r="G11" s="5">
        <v>73</v>
      </c>
      <c r="H11" s="5" t="str">
        <f t="shared" ref="H11:H13" si="2">IF(OR(F11="",G11=""),"Missing Data","Complete Data")</f>
        <v>Complete Data</v>
      </c>
      <c r="I11" s="5"/>
    </row>
    <row r="12" spans="1:9" x14ac:dyDescent="0.25">
      <c r="E12" s="5" t="s">
        <v>128</v>
      </c>
      <c r="F12" s="5">
        <v>49</v>
      </c>
      <c r="G12" s="5"/>
      <c r="H12" s="5" t="str">
        <f t="shared" si="2"/>
        <v>Missing Data</v>
      </c>
      <c r="I12" s="5"/>
    </row>
    <row r="13" spans="1:9" x14ac:dyDescent="0.25">
      <c r="E13" s="5" t="s">
        <v>129</v>
      </c>
      <c r="F13" s="5">
        <v>88</v>
      </c>
      <c r="G13" s="5">
        <v>95</v>
      </c>
      <c r="H13" s="5" t="str">
        <f t="shared" si="2"/>
        <v>Complete Data</v>
      </c>
      <c r="I13" s="5"/>
    </row>
    <row r="15" spans="1:9" x14ac:dyDescent="0.25">
      <c r="E15" s="4" t="s">
        <v>132</v>
      </c>
      <c r="F15" s="4" t="s">
        <v>133</v>
      </c>
      <c r="G15" s="4" t="s">
        <v>125</v>
      </c>
      <c r="H15" s="4"/>
    </row>
    <row r="16" spans="1:9" x14ac:dyDescent="0.25">
      <c r="E16" s="5">
        <v>100</v>
      </c>
      <c r="F16" s="5">
        <v>5</v>
      </c>
      <c r="G16" s="5">
        <f>IFERROR(E16/F16,"")</f>
        <v>20</v>
      </c>
    </row>
    <row r="17" spans="5:7" x14ac:dyDescent="0.25">
      <c r="E17" s="5">
        <v>1000</v>
      </c>
      <c r="F17" s="5">
        <v>1</v>
      </c>
      <c r="G17" s="5">
        <f t="shared" ref="G17:G19" si="3">IFERROR(E17/F17,"")</f>
        <v>1000</v>
      </c>
    </row>
    <row r="18" spans="5:7" x14ac:dyDescent="0.25">
      <c r="E18" s="5">
        <v>20</v>
      </c>
      <c r="F18" s="5">
        <v>0</v>
      </c>
      <c r="G18" s="5" t="str">
        <f t="shared" si="3"/>
        <v/>
      </c>
    </row>
    <row r="19" spans="5:7" x14ac:dyDescent="0.25">
      <c r="E19" s="5">
        <v>50</v>
      </c>
      <c r="F19" s="5">
        <v>10</v>
      </c>
      <c r="G19" s="5">
        <f t="shared" si="3"/>
        <v>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D46A2-43EF-448E-9F4B-FD0AC5E9ABD7}">
  <dimension ref="A1:L14"/>
  <sheetViews>
    <sheetView workbookViewId="0"/>
  </sheetViews>
  <sheetFormatPr defaultRowHeight="15" x14ac:dyDescent="0.25"/>
  <cols>
    <col min="2" max="2" width="13.140625" bestFit="1" customWidth="1"/>
    <col min="5" max="5" width="13.140625" bestFit="1" customWidth="1"/>
    <col min="6" max="6" width="14.140625" bestFit="1" customWidth="1"/>
    <col min="9" max="9" width="13.140625" bestFit="1" customWidth="1"/>
    <col min="10" max="10" width="14.140625" bestFit="1" customWidth="1"/>
    <col min="11" max="11" width="13.140625" bestFit="1" customWidth="1"/>
    <col min="12" max="12" width="14.140625" bestFit="1" customWidth="1"/>
  </cols>
  <sheetData>
    <row r="1" spans="1:12" ht="18.75" x14ac:dyDescent="0.25">
      <c r="A1" s="20" t="s">
        <v>252</v>
      </c>
      <c r="B1" s="20"/>
      <c r="C1" s="20"/>
      <c r="D1" s="20"/>
      <c r="E1" s="20"/>
      <c r="F1" s="20"/>
    </row>
    <row r="3" spans="1:12" x14ac:dyDescent="0.25">
      <c r="B3" s="8" t="s">
        <v>281</v>
      </c>
      <c r="C3" s="6" t="s">
        <v>283</v>
      </c>
      <c r="E3" s="10" t="s">
        <v>164</v>
      </c>
      <c r="F3" s="10" t="s">
        <v>165</v>
      </c>
      <c r="G3" s="10" t="s">
        <v>41</v>
      </c>
      <c r="H3" s="10" t="s">
        <v>168</v>
      </c>
      <c r="I3" s="10" t="s">
        <v>170</v>
      </c>
      <c r="K3" s="4" t="s">
        <v>164</v>
      </c>
      <c r="L3" s="4" t="s">
        <v>170</v>
      </c>
    </row>
    <row r="4" spans="1:12" x14ac:dyDescent="0.25">
      <c r="B4" s="8" t="s">
        <v>282</v>
      </c>
      <c r="C4" s="6" t="s">
        <v>284</v>
      </c>
      <c r="E4" s="11" t="s">
        <v>6</v>
      </c>
      <c r="F4" s="11" t="s">
        <v>43</v>
      </c>
      <c r="G4" s="11">
        <v>12000</v>
      </c>
      <c r="H4" s="22">
        <v>0.18</v>
      </c>
      <c r="I4" s="11">
        <f>G4*(1+H4)</f>
        <v>14160</v>
      </c>
      <c r="K4" s="2" t="s">
        <v>8</v>
      </c>
      <c r="L4" s="2">
        <f>VLOOKUP(K4,$E$3:$I$8,5,FALSE)</f>
        <v>17700</v>
      </c>
    </row>
    <row r="5" spans="1:12" x14ac:dyDescent="0.25">
      <c r="E5" s="11" t="s">
        <v>8</v>
      </c>
      <c r="F5" s="11" t="s">
        <v>166</v>
      </c>
      <c r="G5" s="11">
        <v>15000</v>
      </c>
      <c r="H5" s="22">
        <v>0.18</v>
      </c>
      <c r="I5" s="11">
        <f t="shared" ref="I5:I8" si="0">G5*(1+H5)</f>
        <v>17700</v>
      </c>
      <c r="K5" s="2" t="s">
        <v>13</v>
      </c>
      <c r="L5" s="2">
        <f>VLOOKUP(K5,$E$3:$I$8,5,FALSE)</f>
        <v>17700</v>
      </c>
    </row>
    <row r="6" spans="1:12" x14ac:dyDescent="0.25">
      <c r="E6" s="11" t="s">
        <v>10</v>
      </c>
      <c r="F6" s="11" t="s">
        <v>167</v>
      </c>
      <c r="G6" s="11">
        <v>14000</v>
      </c>
      <c r="H6" s="22">
        <v>0.18</v>
      </c>
      <c r="I6" s="11">
        <f t="shared" si="0"/>
        <v>16520</v>
      </c>
    </row>
    <row r="7" spans="1:12" x14ac:dyDescent="0.25">
      <c r="E7" s="11" t="s">
        <v>12</v>
      </c>
      <c r="F7" s="11" t="s">
        <v>167</v>
      </c>
      <c r="G7" s="11">
        <v>16000</v>
      </c>
      <c r="H7" s="22">
        <v>0.18</v>
      </c>
      <c r="I7" s="11">
        <f t="shared" si="0"/>
        <v>18880</v>
      </c>
    </row>
    <row r="8" spans="1:12" x14ac:dyDescent="0.25">
      <c r="E8" s="11" t="s">
        <v>13</v>
      </c>
      <c r="F8" s="11" t="s">
        <v>43</v>
      </c>
      <c r="G8" s="11">
        <v>15000</v>
      </c>
      <c r="H8" s="22">
        <v>0.18</v>
      </c>
      <c r="I8" s="11">
        <f t="shared" si="0"/>
        <v>17700</v>
      </c>
    </row>
    <row r="11" spans="1:12" x14ac:dyDescent="0.25">
      <c r="E11" s="10" t="s">
        <v>197</v>
      </c>
      <c r="F11" s="10">
        <v>1000</v>
      </c>
      <c r="G11" s="10">
        <v>1001</v>
      </c>
      <c r="H11" s="10">
        <v>1002</v>
      </c>
      <c r="I11" s="10">
        <v>1003</v>
      </c>
      <c r="K11" s="4" t="s">
        <v>197</v>
      </c>
      <c r="L11" s="4" t="s">
        <v>203</v>
      </c>
    </row>
    <row r="12" spans="1:12" x14ac:dyDescent="0.25">
      <c r="E12" s="11" t="s">
        <v>198</v>
      </c>
      <c r="F12" s="11" t="s">
        <v>199</v>
      </c>
      <c r="G12" s="11" t="s">
        <v>200</v>
      </c>
      <c r="H12" s="11" t="s">
        <v>200</v>
      </c>
      <c r="I12" s="11" t="s">
        <v>199</v>
      </c>
      <c r="K12" s="2">
        <v>1001</v>
      </c>
      <c r="L12" s="2" t="str">
        <f>HLOOKUP(K12,$E$11:$I$14,4,FALSE)</f>
        <v>Pass</v>
      </c>
    </row>
    <row r="13" spans="1:12" x14ac:dyDescent="0.25">
      <c r="E13" s="11" t="s">
        <v>201</v>
      </c>
      <c r="F13" s="11" t="s">
        <v>199</v>
      </c>
      <c r="G13" s="11" t="s">
        <v>199</v>
      </c>
      <c r="H13" s="11" t="s">
        <v>199</v>
      </c>
      <c r="I13" s="11" t="s">
        <v>200</v>
      </c>
      <c r="K13" s="2">
        <v>1002</v>
      </c>
      <c r="L13" s="2" t="str">
        <f>HLOOKUP(K13,$E$11:$I$14,4,FALSE)</f>
        <v>Fail</v>
      </c>
    </row>
    <row r="14" spans="1:12" x14ac:dyDescent="0.25">
      <c r="E14" s="11" t="s">
        <v>202</v>
      </c>
      <c r="F14" s="11" t="s">
        <v>199</v>
      </c>
      <c r="G14" s="11" t="s">
        <v>200</v>
      </c>
      <c r="H14" s="11" t="s">
        <v>199</v>
      </c>
      <c r="I14" s="11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Basics 1</vt:lpstr>
      <vt:lpstr>Basics 2</vt:lpstr>
      <vt:lpstr>Basics 3</vt:lpstr>
      <vt:lpstr>Calculations</vt:lpstr>
      <vt:lpstr>Formatting</vt:lpstr>
      <vt:lpstr>Text 1</vt:lpstr>
      <vt:lpstr>Text 2</vt:lpstr>
      <vt:lpstr>Logic</vt:lpstr>
      <vt:lpstr>Lookup</vt:lpstr>
      <vt:lpstr>Reporting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 SWAMI</dc:creator>
  <cp:lastModifiedBy>Actuators Educational</cp:lastModifiedBy>
  <dcterms:created xsi:type="dcterms:W3CDTF">2026-01-04T05:54:16Z</dcterms:created>
  <dcterms:modified xsi:type="dcterms:W3CDTF">2026-02-03T10:26:11Z</dcterms:modified>
</cp:coreProperties>
</file>